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f4f3808a0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7ed6ab11de9c4093"/>
    <x:sheet xmlns:r="http://schemas.openxmlformats.org/officeDocument/2006/relationships" name="Documentos" sheetId="2" r:id="R3fcc57182f5240c8"/>
    <x:sheet xmlns:r="http://schemas.openxmlformats.org/officeDocument/2006/relationships" name="Lineas" sheetId="3" r:id="Rfada56a5f25545ce"/>
    <x:sheet xmlns:r="http://schemas.openxmlformats.org/officeDocument/2006/relationships" name="Caja" sheetId="4" r:id="R5fb09df6f2624af2"/>
    <x:sheet xmlns:r="http://schemas.openxmlformats.org/officeDocument/2006/relationships" name="IRPF cobros" sheetId="5" r:id="Rffe53ad83c9f4bd7"/>
    <x:sheet xmlns:r="http://schemas.openxmlformats.org/officeDocument/2006/relationships" name="Bienes" sheetId="6" r:id="Rc02dbc283c574cd3"/>
    <x:sheet xmlns:r="http://schemas.openxmlformats.org/officeDocument/2006/relationships" name="Provisiones" sheetId="7" r:id="Rea90c1620dbe46f9"/>
    <x:sheet xmlns:r="http://schemas.openxmlformats.org/officeDocument/2006/relationships" name="Instrucciones" sheetId="8" r:id="R0f78438428224e3b"/>
    <x:sheet xmlns:r="http://schemas.openxmlformats.org/officeDocument/2006/relationships" name="Ejemplos" sheetId="9" r:id="R9e519b271cde4c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;[Red](#,##0.00);0.00"/>
    <x:numFmt numFmtId="202" formatCode="0.00%"/>
  </x:numFmts>
  <x:fonts count="7">
    <x:font>
      <x:sz val="11"/>
      <x:name val="Carlito"/>
    </x:font>
    <x:font>
      <x:sz val="10"/>
      <x:color rgb="FF172D36"/>
      <x:name val="Arial"/>
    </x:font>
    <x:font>
      <x:b/>
      <x:sz val="16"/>
      <x:color rgb="FF174E61"/>
      <x:name val="Arial"/>
    </x:font>
    <x:font>
      <x:b/>
      <x:sz val="10"/>
      <x:color rgb="FFFFFFFF"/>
      <x:name val="Arial"/>
    </x:font>
    <x:font>
      <x:b/>
      <x:sz val="10"/>
      <x:color rgb="FF172D36"/>
      <x:name val="Arial"/>
    </x:font>
    <x:font>
      <x:b/>
      <x:sz val="11"/>
      <x:color rgb="FF232F35"/>
      <x:name val="Arial"/>
    </x:font>
    <x:font>
      <x:sz val="11"/>
      <x:color rgb="FF232F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4E61"/>
      </x:patternFill>
    </x:fill>
    <x:fill>
      <x:patternFill patternType="solid">
        <x:fgColor rgb="FFFFF3CD"/>
      </x:patternFill>
    </x:fill>
    <x:fill>
      <x:patternFill patternType="solid">
        <x:fgColor rgb="FFF0F3F5"/>
      </x:patternFill>
    </x:fill>
    <x:fill>
      <x:patternFill patternType="solid">
        <x:fgColor rgb="FFFFF4DB"/>
      </x:patternFill>
    </x:fill>
  </x:fills>
  <x:borders count="2">
    <x:border/>
    <x:border>
      <x:bottom style="thin">
        <x:color rgb="FF174E6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vertical="center" wrapText="0"/>
    </x:xf>
    <x:xf numFmtId="201" fontId="1" fillId="4" borderId="0" xfId="0" applyNumberFormat="1" applyFont="1" applyFill="1" applyBorder="1" applyAlignment="1">
      <x:alignment vertical="center" wrapText="0"/>
    </x:xf>
    <x:xf numFmtId="202" fontId="1" fillId="3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4">
    <x:dxf>
      <x:font>
        <x:b/>
        <x:color rgb="FF8F2020"/>
      </x:font>
      <x:fill>
        <x:patternFill>
          <x:bgColor rgb="FFFDE5E5"/>
        </x:patternFill>
      </x:fill>
    </x:dxf>
    <x:dxf>
      <x:font>
        <x:b/>
        <x:color rgb="FF8F2020"/>
      </x:font>
      <x:fill>
        <x:patternFill>
          <x:bgColor rgb="FFFDE5E5"/>
        </x:patternFill>
      </x:fill>
    </x:dxf>
    <x:dxf>
      <x:font>
        <x:b/>
        <x:color rgb="FF8F2020"/>
      </x:font>
      <x:fill>
        <x:patternFill>
          <x:bgColor rgb="FFFDE5E5"/>
        </x:patternFill>
      </x:fill>
    </x:dxf>
    <x:dxf>
      <x:font>
        <x:b/>
        <x:color rgb="FF8F2020"/>
      </x:font>
      <x:fill>
        <x:patternFill>
          <x:bgColor rgb="FFFDE5E5"/>
        </x:patternFill>
      </x:fill>
    </x:dxf>
    <x:dxf>
      <x:font>
        <x:b/>
        <x:color rgb="FF8F2020"/>
      </x:font>
      <x:fill>
        <x:patternFill>
          <x:bgColor rgb="FFFDE5E5"/>
        </x:patternFill>
      </x:fill>
    </x:dxf>
    <x:dxf>
      <x:font>
        <x:b/>
        <x:color rgb="FF8F2020"/>
      </x:font>
      <x:fill>
        <x:patternFill>
          <x:bgColor rgb="FFFDE5E5"/>
        </x:patternFill>
      </x:fill>
    </x:dxf>
    <x:dxf>
      <x:font>
        <x:b/>
        <x:color rgb="FF8F2020"/>
      </x:font>
      <x:fill>
        <x:patternFill>
          <x:bgColor rgb="FFFDE5E5"/>
        </x:patternFill>
      </x:fill>
    </x:dxf>
    <x:dxf>
      <x:font>
        <x:b/>
        <x:color rgb="FF8F2020"/>
      </x:font>
      <x:fill>
        <x:patternFill patternType="solid">
          <x:bgColor rgb="FFFDE5E5"/>
        </x:patternFill>
      </x:fill>
    </x:dxf>
    <x:dxf>
      <x:font>
        <x:b/>
        <x:color rgb="FF8F2020"/>
      </x:font>
      <x:fill>
        <x:patternFill patternType="solid">
          <x:bgColor rgb="FFFDE5E5"/>
        </x:patternFill>
      </x:fill>
    </x:dxf>
    <x:dxf>
      <x:font>
        <x:b/>
        <x:color rgb="FF8F2020"/>
      </x:font>
      <x:fill>
        <x:patternFill patternType="solid">
          <x:bgColor rgb="FFFDE5E5"/>
        </x:patternFill>
      </x:fill>
    </x:dxf>
    <x:dxf>
      <x:font>
        <x:b/>
        <x:color rgb="FF8F2020"/>
      </x:font>
      <x:fill>
        <x:patternFill patternType="solid">
          <x:bgColor rgb="FFFDE5E5"/>
        </x:patternFill>
      </x:fill>
    </x:dxf>
    <x:dxf>
      <x:font>
        <x:b/>
        <x:color rgb="FF8F2020"/>
      </x:font>
      <x:fill>
        <x:patternFill patternType="solid">
          <x:bgColor rgb="FFFDE5E5"/>
        </x:patternFill>
      </x:fill>
    </x:dxf>
    <x:dxf>
      <x:font>
        <x:b/>
        <x:color rgb="FF8F2020"/>
      </x:font>
      <x:fill>
        <x:patternFill patternType="solid">
          <x:bgColor rgb="FFFDE5E5"/>
        </x:patternFill>
      </x:fill>
    </x:dxf>
    <x:dxf>
      <x:font>
        <x:b/>
        <x:color rgb="FF8F2020"/>
      </x:font>
      <x:fill>
        <x:patternFill patternType="solid">
          <x:bgColor rgb="FFFD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61cc8ffa94284" /><Relationship Type="http://schemas.openxmlformats.org/officeDocument/2006/relationships/theme" Target="/xl/theme/theme1.xml" Id="Rf6d7f97417844a7d" /><Relationship Type="http://schemas.openxmlformats.org/officeDocument/2006/relationships/sharedStrings" Target="/xl/sharedStrings.xml" Id="Raa1ba571f0714bcb" /><Relationship Type="http://schemas.openxmlformats.org/officeDocument/2006/relationships/worksheet" Target="/xl/worksheets/sheet1.xml" Id="R7ed6ab11de9c4093" /><Relationship Type="http://schemas.openxmlformats.org/officeDocument/2006/relationships/worksheet" Target="/xl/worksheets/sheet2.xml" Id="R3fcc57182f5240c8" /><Relationship Type="http://schemas.openxmlformats.org/officeDocument/2006/relationships/worksheet" Target="/xl/worksheets/sheet3.xml" Id="Rfada56a5f25545ce" /><Relationship Type="http://schemas.openxmlformats.org/officeDocument/2006/relationships/worksheet" Target="/xl/worksheets/sheet4.xml" Id="R5fb09df6f2624af2" /><Relationship Type="http://schemas.openxmlformats.org/officeDocument/2006/relationships/worksheet" Target="/xl/worksheets/sheet5.xml" Id="Rffe53ad83c9f4bd7" /><Relationship Type="http://schemas.openxmlformats.org/officeDocument/2006/relationships/worksheet" Target="/xl/worksheets/sheet6.xml" Id="Rc02dbc283c574cd3" /><Relationship Type="http://schemas.openxmlformats.org/officeDocument/2006/relationships/worksheet" Target="/xl/worksheets/sheet7.xml" Id="Rea90c1620dbe46f9" /><Relationship Type="http://schemas.openxmlformats.org/officeDocument/2006/relationships/worksheet" Target="/xl/worksheets/sheet8.xml" Id="R0f78438428224e3b" /><Relationship Type="http://schemas.openxmlformats.org/officeDocument/2006/relationships/worksheet" Target="/xl/worksheets/sheet9.xml" Id="R9e519b271cde4ca5" /></Relationships>
</file>

<file path=xl/tables/table1.xml><?xml version="1.0" encoding="utf-8"?>
<x:table xmlns:x="http://schemas.openxmlformats.org/spreadsheetml/2006/main" id="1" name="TDocumentos" displayName="TDocumentos" ref="A7:AD107" headerRowCount="1" totalsRowCount="0" totalsRowShown="0">
  <x:autoFilter ref="A7:AD107"/>
  <x:tableColumns count="30">
    <x:tableColumn id="1" name="ID documento"/>
    <x:tableColumn id="2" name="Ingreso / Gasto"/>
    <x:tableColumn id="3" name="Actividad ID"/>
    <x:tableColumn id="4" name="Tipo documento"/>
    <x:tableColumn id="5" name="Serie"/>
    <x:tableColumn id="6" name="Número / referencia"/>
    <x:tableColumn id="7" name="Expedición"/>
    <x:tableColumn id="8" name="Operación"/>
    <x:tableColumn id="9" name="Recepción gasto"/>
    <x:tableColumn id="10" name="Nombre contraparte"/>
    <x:tableColumn id="11" name="NIF / identificador"/>
    <x:tableColumn id="12" name="País"/>
    <x:tableColumn id="13" name="Corrige / anticipo ID"/>
    <x:tableColumn id="14" name="Justificante"/>
    <x:tableColumn id="15" name="Revisión"/>
    <x:tableColumn id="16" name="Moneda"/>
    <x:tableColumn id="17" name="Importe original"/>
    <x:tableColumn id="18" name="Referencia cambio EUR"/>
    <x:tableColumn id="19" name="Notas"/>
    <x:tableColumn id="20" name="Datos documento"/>
    <x:tableColumn id="21" name="Nº líneas"/>
    <x:tableColumn id="22" name="Líneas pendientes"/>
    <x:tableColumn id="23" name="Total documento EUR"/>
    <x:tableColumn id="24" name="Cobrado / pagado EUR"/>
    <x:tableColumn id="25" name="Pendiente EUR"/>
    <x:tableColumn id="26" name="Estado de caja"/>
    <x:tableColumn id="27" name="Movimientos pendientes"/>
    <x:tableColumn id="28" name="Posible duplicado"/>
    <x:tableColumn id="29" name="Nº registro recepción"/>
    <x:tableColumn id="30" name="Cruce de período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Lineas" displayName="TLineas" ref="A7:AJ107" headerRowCount="1" totalsRowCount="0" totalsRowShown="0">
  <x:autoFilter ref="A7:AJ107"/>
  <x:tableColumns count="36">
    <x:tableColumn id="1" name="ID línea"/>
    <x:tableColumn id="2" name="ID documento"/>
    <x:tableColumn id="3" name="Concepto / categoría"/>
    <x:tableColumn id="4" name="Tratamiento IVA"/>
    <x:tableColumn id="5" name="Motivo / regla"/>
    <x:tableColumn id="6" name="Base o importe EUR"/>
    <x:tableColumn id="7" name="Tipo IVA"/>
    <x:tableColumn id="8" name="IVA: calcular/documento"/>
    <x:tableColumn id="9" name="Cuota IVA documento"/>
    <x:tableColumn id="10" name="Base sujeta retención"/>
    <x:tableColumn id="11" name="Tipo retención"/>
    <x:tableColumn id="12" name="Retención documento"/>
    <x:tableColumn id="13" name="Tipo recargo"/>
    <x:tableColumn id="14" name="Recargo documento"/>
    <x:tableColumn id="15" name="Ingreso / gasto IRPF"/>
    <x:tableColumn id="16" name="IVA deducible revisado"/>
    <x:tableColumn id="17" name="Fecha imputación IVA"/>
    <x:tableColumn id="18" name="Fecha devengo IRPF"/>
    <x:tableColumn id="19" name="Bien inversión"/>
    <x:tableColumn id="20" name="Revisión"/>
    <x:tableColumn id="21" name="Total línea manual"/>
    <x:tableColumn id="22" name="Notas"/>
    <x:tableColumn id="23" name="Cuota IVA aplicada"/>
    <x:tableColumn id="24" name="Retención calculada"/>
    <x:tableColumn id="25" name="Total línea EUR"/>
    <x:tableColumn id="26" name="Datos línea"/>
    <x:tableColumn id="27" name="Ingreso / Gasto"/>
    <x:tableColumn id="28" name="Actividad ID"/>
    <x:tableColumn id="29" name="Datos documento"/>
    <x:tableColumn id="30" name="Fila fiscal revisada"/>
    <x:tableColumn id="31" name="IVA año"/>
    <x:tableColumn id="32" name="IVA trimestre"/>
    <x:tableColumn id="33" name="IRPF año"/>
    <x:tableColumn id="34" name="IRPF trimestre"/>
    <x:tableColumn id="35" name="IRPF caja asignado"/>
    <x:tableColumn id="36" name="Pendiente imputación caj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Caja" displayName="TCaja" ref="A7:O107" headerRowCount="1" totalsRowCount="0" totalsRowShown="0">
  <x:autoFilter ref="A7:O107"/>
  <x:tableColumns count="15">
    <x:tableColumn id="1" name="ID movimiento"/>
    <x:tableColumn id="2" name="ID documento"/>
    <x:tableColumn id="3" name="Fecha cobro / pago"/>
    <x:tableColumn id="4" name="Importe EUR con signo"/>
    <x:tableColumn id="5" name="Medio"/>
    <x:tableColumn id="6" name="Referencia medio"/>
    <x:tableColumn id="7" name="Moneda"/>
    <x:tableColumn id="8" name="Importe original"/>
    <x:tableColumn id="9" name="Referencia cambio EUR"/>
    <x:tableColumn id="10" name="Notas"/>
    <x:tableColumn id="11" name="Datos movimiento"/>
    <x:tableColumn id="12" name="Ingreso / Gasto"/>
    <x:tableColumn id="13" name="Actividad ID"/>
    <x:tableColumn id="14" name="Año"/>
    <x:tableColumn id="15" name="Trimestr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IRPFcobros" displayName="TIRPFcobros" ref="A7:K107" headerRowCount="1" totalsRowCount="0" totalsRowShown="0">
  <x:autoFilter ref="A7:K107"/>
  <x:tableColumns count="11">
    <x:tableColumn id="1" name="ID imputación"/>
    <x:tableColumn id="2" name="ID línea"/>
    <x:tableColumn id="3" name="Fecha imputación"/>
    <x:tableColumn id="4" name="Importe IRPF revisado"/>
    <x:tableColumn id="5" name="Revisión"/>
    <x:tableColumn id="6" name="Motivo / referencia"/>
    <x:tableColumn id="7" name="Ingreso / Gasto"/>
    <x:tableColumn id="8" name="Actividad ID"/>
    <x:tableColumn id="9" name="Datos imputación"/>
    <x:tableColumn id="10" name="Año"/>
    <x:tableColumn id="11" name="Trimestr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Bienes" displayName="TBienes" ref="A7:V107" headerRowCount="1" totalsRowCount="0" totalsRowShown="0">
  <x:autoFilter ref="A7:V107"/>
  <x:tableColumns count="22">
    <x:tableColumn id="1" name="ID bien"/>
    <x:tableColumn id="2" name="Actividad ID"/>
    <x:tableColumn id="3" name="Descripción"/>
    <x:tableColumn id="4" name="ID documento proveedor"/>
    <x:tableColumn id="5" name="Proveedor"/>
    <x:tableColumn id="6" name="NIF proveedor"/>
    <x:tableColumn id="7" name="Puesta en uso"/>
    <x:tableColumn id="8" name="Valor adquisición EUR"/>
    <x:tableColumn id="9" name="Valor amortizable EUR"/>
    <x:tableColumn id="10" name="Método confirmado"/>
    <x:tableColumn id="11" name="Tipo anual confirmado"/>
    <x:tableColumn id="12" name="Amortización previa EUR"/>
    <x:tableColumn id="13" name="Año completo confirmado"/>
    <x:tableColumn id="14" name="Cuota manual revisada EUR"/>
    <x:tableColumn id="15" name="Revisión"/>
    <x:tableColumn id="16" name="Baja fecha"/>
    <x:tableColumn id="17" name="Baja motivo"/>
    <x:tableColumn id="18" name="Notas"/>
    <x:tableColumn id="19" name="Cuota período EUR"/>
    <x:tableColumn id="20" name="Acumulada cierre EUR"/>
    <x:tableColumn id="21" name="Valor pendiente EUR"/>
    <x:tableColumn id="22" name="Datos bie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Provisiones" displayName="TProvisiones" ref="A7:L107" headerRowCount="1" totalsRowCount="0" totalsRowShown="0">
  <x:autoFilter ref="A7:L107"/>
  <x:tableColumns count="12">
    <x:tableColumn id="1" name="ID anotación"/>
    <x:tableColumn id="2" name="Actividad ID"/>
    <x:tableColumn id="3" name="Naturaleza"/>
    <x:tableColumn id="4" name="Fecha"/>
    <x:tableColumn id="5" name="Importe EUR"/>
    <x:tableColumn id="6" name="Contraparte"/>
    <x:tableColumn id="7" name="NIF contraparte"/>
    <x:tableColumn id="8" name="Factura / número"/>
    <x:tableColumn id="9" name="Justificante"/>
    <x:tableColumn id="10" name="Revisión"/>
    <x:tableColumn id="11" name="Notas"/>
    <x:tableColumn id="12" name="Datos anot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e8aab94f173454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9369e4636f44dc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3d63bdb79e042f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398ed848ee749f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c8c16c2a75c49a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0a555ffec2bb464c" /></Relationships>
</file>

<file path=xl/worksheets/sheet1.xml><?xml version="1.0" encoding="utf-8"?>
<x:worksheet xmlns:x="http://schemas.openxmlformats.org/spreadsheetml/2006/main">
  <x:sheetPr>
    <x:tabColor rgb="FF174E61"/>
  </x:sheetPr>
  <x:sheetViews>
    <x:sheetView showGridLines="0" workbookViewId="0"/>
  </x:sheetViews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3" t="str">
        <x:v>Ingresos, gastos y caja</x:v>
      </x:c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 t="str">
        <x:v>Ejemplos ficticios. Totales parciales de registros revisados; no son impuestos a pagar ni saldo bancario.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3" customHeight="1">
      <x:c r="A5" s="2" t="str">
        <x:v>Ejercicio</x:v>
      </x:c>
      <x:c r="B5" s="2" t="n">
        <x:f>'Instrucciones'!B5</x:f>
        <x:v>2026</x:v>
      </x:c>
      <x:c r="C5" s="2"/>
      <x:c r="D5" s="2" t="str">
        <x:v>Actividad</x:v>
      </x:c>
      <x:c r="E5" s="2" t="str">
        <x:f>'Instrucciones'!B6</x:f>
        <x:v>Todas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23" customHeight="1">
      <x:c r="A6" s="2" t="str">
        <x:v>Criterio IRPF</x:v>
      </x:c>
      <x:c r="B6" s="2" t="str">
        <x:f>'Instrucciones'!B7</x:f>
        <x:v>Devengo</x:v>
      </x:c>
      <x:c r="C6" s="2"/>
      <x:c r="D6" s="2" t="str">
        <x:v>Criterio IVA</x:v>
      </x:c>
      <x:c r="E6" s="2" t="str">
        <x:f>'Instrucciones'!B8</x:f>
        <x:v>General confirmado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</x:row>
    <x:row r="9" ht="40" customHeight="1">
      <x:c r="A9" s="7" t="str">
        <x:v>Período</x:v>
      </x:c>
      <x:c r="B9" s="7" t="str">
        <x:v>Ingresos IRPF</x:v>
      </x:c>
      <x:c r="C9" s="7" t="str">
        <x:v>Gastos IRPF</x:v>
      </x:c>
      <x:c r="D9" s="7" t="str">
        <x:v>Diferencia IRPF</x:v>
      </x:c>
      <x:c r="E9" s="7" t="str">
        <x:v>IVA repercutido</x:v>
      </x:c>
      <x:c r="F9" s="7" t="str">
        <x:v>IVA deducible</x:v>
      </x:c>
      <x:c r="G9" s="7" t="str">
        <x:v>Ret. en ingresos</x:v>
      </x:c>
      <x:c r="H9" s="7" t="str">
        <x:v>Cobros EUR</x:v>
      </x:c>
      <x:c r="I9" s="7" t="str">
        <x:v>Pagos EUR</x:v>
      </x:c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</x:row>
    <x:row r="10" ht="23" customHeight="1">
      <x:c r="A10" s="2" t="str">
        <x:v>1T</x:v>
      </x:c>
      <x:c r="B10" s="17" t="n">
        <x:f>IF(AND('Instrucciones'!$B$7="Cobros/pagos confirmado",COUNTIFS('IRPF cobros'!$I$8:$I$107,"Revisado")=0),"Pendiente imputación",IF('Instrucciones'!$B$12&lt;&gt;"Revisado","Revisar configuración",IF(COUNTA('Lineas'!$A$8:$A$107)=0,"Sin registros",IF('Instrucciones'!$B$7="Devengo",SUMIFS('Lineas'!$O$8:$O$107,'Lineas'!$AG$8:$AG$107,'Instrucciones'!$B$5,'Lineas'!$AH$8:$AH$107,1,'Lineas'!$AB$8:$AB$107,IF('Instrucciones'!$B$6="Todas","*",'Instrucciones'!$B$6),'Lineas'!$AA$8:$AA$107,"Ingreso",'Lineas'!$Z$8:$Z$107,"Revisado"),IF('Instrucciones'!$B$7="Cobros/pagos confirmado",SUMIFS('IRPF cobros'!$D$8:$D$107,'IRPF cobros'!$J$8:$J$107,'Instrucciones'!$B$5,'IRPF cobros'!$K$8:$K$107,1,'IRPF cobros'!$H$8:$H$107,IF('Instrucciones'!$B$6="Todas","*",'Instrucciones'!$B$6),'IRPF cobros'!$G$8:$G$107,"Ingreso",'IRPF cobros'!$I$8:$I$107,"Revisado"),"Pendiente criterio")))))</x:f>
        <x:v>150</x:v>
      </x:c>
      <x:c r="C10" s="17" t="n">
        <x:f>IF(AND('Instrucciones'!$B$7="Cobros/pagos confirmado",COUNTIFS('IRPF cobros'!$I$8:$I$107,"Revisado")=0),"Pendiente imputación",IF('Instrucciones'!$B$12&lt;&gt;"Revisado","Revisar configuración",IF(COUNTA('Lineas'!$A$8:$A$107)=0,"Sin registros",IF('Instrucciones'!$B$7="Devengo",SUMIFS('Lineas'!$O$8:$O$107,'Lineas'!$AG$8:$AG$107,'Instrucciones'!$B$5,'Lineas'!$AH$8:$AH$107,1,'Lineas'!$AB$8:$AB$107,IF('Instrucciones'!$B$6="Todas","*",'Instrucciones'!$B$6),'Lineas'!$AA$8:$AA$107,"Gasto",'Lineas'!$Z$8:$Z$107,"Revisado"),IF('Instrucciones'!$B$7="Cobros/pagos confirmado",SUMIFS('IRPF cobros'!$D$8:$D$107,'IRPF cobros'!$J$8:$J$107,'Instrucciones'!$B$5,'IRPF cobros'!$K$8:$K$107,1,'IRPF cobros'!$H$8:$H$107,IF('Instrucciones'!$B$6="Todas","*",'Instrucciones'!$B$6),'IRPF cobros'!$G$8:$G$107,"Gasto",'IRPF cobros'!$I$8:$I$107,"Revisado"),"Pendiente criterio")))))</x:f>
        <x:v>100</x:v>
      </x:c>
      <x:c r="D10" s="17" t="n">
        <x:f>IF(AND(ISNUMBER(B10),ISNUMBER(C10)),ROUND(B10-C10,2),"Pendiente")</x:f>
        <x:v>50</x:v>
      </x:c>
      <x:c r="E10" s="17" t="n">
        <x:f>IF('Instrucciones'!$B$8="RECC confirmado","RECC: revisión manual",IF('Instrucciones'!$B$8&lt;&gt;"General confirmado","Pendiente criterio",IF('Instrucciones'!$B$12&lt;&gt;"Revisado","Revisar configuración",IF(COUNTA('Lineas'!$A$8:$A$107)=0,"Sin registros",IF('Instrucciones'!$B$8="Pendiente","Pendiente criterio",SUMIFS('Lineas'!$W$8:$W$107,'Lineas'!$AE$8:$AE$107,'Instrucciones'!$B$5,'Lineas'!$AF$8:$AF$107,1,'Lineas'!$AB$8:$AB$107,IF('Instrucciones'!$B$6="Todas","*",'Instrucciones'!$B$6),'Lineas'!$AA$8:$AA$107,"Ingreso",'Lineas'!$Z$8:$Z$107,"Revisado"))))))</x:f>
        <x:v>26</x:v>
      </x:c>
      <x:c r="F10" s="17" t="n">
        <x:f>IF('Instrucciones'!$B$8="RECC confirmado","RECC: revisión manual",IF('Instrucciones'!$B$8&lt;&gt;"General confirmado","Pendiente criterio",IF('Instrucciones'!$B$12&lt;&gt;"Revisado","Revisar configuración",IF(COUNTA('Lineas'!$A$8:$A$107)=0,"Sin registros",IF('Instrucciones'!$B$8="Pendiente","Pendiente criterio",SUMIFS('Lineas'!$P$8:$P$107,'Lineas'!$AE$8:$AE$107,'Instrucciones'!$B$5,'Lineas'!$AF$8:$AF$107,1,'Lineas'!$AB$8:$AB$107,IF('Instrucciones'!$B$6="Todas","*",'Instrucciones'!$B$6),'Lineas'!$AA$8:$AA$107,"Gasto",'Lineas'!$Z$8:$Z$107,"Revisado"))))))</x:f>
        <x:v>273</x:v>
      </x:c>
      <x:c r="G10" s="17" t="n">
        <x:f>IF('Instrucciones'!$B$12&lt;&gt;"Revisado","Revisar configuración",SUMIFS('Lineas'!$L$8:$L$107,'Lineas'!$AG$8:$AG$107,'Instrucciones'!$B$5,'Lineas'!$AH$8:$AH$107,1,'Lineas'!$AB$8:$AB$107,IF('Instrucciones'!$B$6="Todas","*",'Instrucciones'!$B$6),'Lineas'!$AA$8:$AA$107,"Ingreso",'Lineas'!$Z$8:$Z$107,"Revisado"))</x:f>
        <x:v>0</x:v>
      </x:c>
      <x:c r="H10" s="17" t="n">
        <x:f>IF('Instrucciones'!$B$12&lt;&gt;"Revisado","Revisar configuración",IF(COUNTA('Caja'!$A$8:$A$107)=0,"Sin movimientos",SUMIFS('Caja'!$D$8:$D$107,'Caja'!$N$8:$N$107,'Instrucciones'!$B$5,'Caja'!$O$8:$O$107,1,'Caja'!$M$8:$M$107,IF('Instrucciones'!$B$6="Todas","*",'Instrucciones'!$B$6),'Caja'!$L$8:$L$107,"Ingreso",'Caja'!$K$8:$K$107,"Revisado")))</x:f>
        <x:v>0</x:v>
      </x:c>
      <x:c r="I10" s="17" t="n">
        <x:f>IF('Instrucciones'!$B$12&lt;&gt;"Revisado","Revisar configuración",IF(COUNTA('Caja'!$A$8:$A$107)=0,"Sin movimientos",SUMIFS('Caja'!$D$8:$D$107,'Caja'!$N$8:$N$107,'Instrucciones'!$B$5,'Caja'!$O$8:$O$107,1,'Caja'!$M$8:$M$107,IF('Instrucciones'!$B$6="Todas","*",'Instrucciones'!$B$6),'Caja'!$L$8:$L$107,"Gasto",'Caja'!$K$8:$K$107,"Revisado")))</x:f>
        <x:v>121</x:v>
      </x:c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</x:row>
    <x:row r="11" ht="23" customHeight="1">
      <x:c r="A11" s="2" t="str">
        <x:v>2T</x:v>
      </x:c>
      <x:c r="B11" s="17" t="n">
        <x:f>IF(AND('Instrucciones'!$B$7="Cobros/pagos confirmado",COUNTIFS('IRPF cobros'!$I$8:$I$107,"Revisado")=0),"Pendiente imputación",IF('Instrucciones'!$B$12&lt;&gt;"Revisado","Revisar configuración",IF(COUNTA('Lineas'!$A$8:$A$107)=0,"Sin registros",IF('Instrucciones'!$B$7="Devengo",SUMIFS('Lineas'!$O$8:$O$107,'Lineas'!$AG$8:$AG$107,'Instrucciones'!$B$5,'Lineas'!$AH$8:$AH$107,2,'Lineas'!$AB$8:$AB$107,IF('Instrucciones'!$B$6="Todas","*",'Instrucciones'!$B$6),'Lineas'!$AA$8:$AA$107,"Ingreso",'Lineas'!$Z$8:$Z$107,"Revisado"),IF('Instrucciones'!$B$7="Cobros/pagos confirmado",SUMIFS('IRPF cobros'!$D$8:$D$107,'IRPF cobros'!$J$8:$J$107,'Instrucciones'!$B$5,'IRPF cobros'!$K$8:$K$107,2,'IRPF cobros'!$H$8:$H$107,IF('Instrucciones'!$B$6="Todas","*",'Instrucciones'!$B$6),'IRPF cobros'!$G$8:$G$107,"Ingreso",'IRPF cobros'!$I$8:$I$107,"Revisado"),"Pendiente criterio")))))</x:f>
        <x:v>900</x:v>
      </x:c>
      <x:c r="C11" s="17" t="n">
        <x:f>IF(AND('Instrucciones'!$B$7="Cobros/pagos confirmado",COUNTIFS('IRPF cobros'!$I$8:$I$107,"Revisado")=0),"Pendiente imputación",IF('Instrucciones'!$B$12&lt;&gt;"Revisado","Revisar configuración",IF(COUNTA('Lineas'!$A$8:$A$107)=0,"Sin registros",IF('Instrucciones'!$B$7="Devengo",SUMIFS('Lineas'!$O$8:$O$107,'Lineas'!$AG$8:$AG$107,'Instrucciones'!$B$5,'Lineas'!$AH$8:$AH$107,2,'Lineas'!$AB$8:$AB$107,IF('Instrucciones'!$B$6="Todas","*",'Instrucciones'!$B$6),'Lineas'!$AA$8:$AA$107,"Gasto",'Lineas'!$Z$8:$Z$107,"Revisado"),IF('Instrucciones'!$B$7="Cobros/pagos confirmado",SUMIFS('IRPF cobros'!$D$8:$D$107,'IRPF cobros'!$J$8:$J$107,'Instrucciones'!$B$5,'IRPF cobros'!$K$8:$K$107,2,'IRPF cobros'!$H$8:$H$107,IF('Instrucciones'!$B$6="Todas","*",'Instrucciones'!$B$6),'IRPF cobros'!$G$8:$G$107,"Gasto",'IRPF cobros'!$I$8:$I$107,"Revisado"),"Pendiente criterio")))))</x:f>
        <x:v>0</x:v>
      </x:c>
      <x:c r="D11" s="17" t="n">
        <x:f>IF(AND(ISNUMBER(B11),ISNUMBER(C11)),ROUND(B11-C11,2),"Pendiente")</x:f>
        <x:v>900</x:v>
      </x:c>
      <x:c r="E11" s="17" t="n">
        <x:f>IF('Instrucciones'!$B$8="RECC confirmado","RECC: revisión manual",IF('Instrucciones'!$B$8&lt;&gt;"General confirmado","Pendiente criterio",IF('Instrucciones'!$B$12&lt;&gt;"Revisado","Revisar configuración",IF(COUNTA('Lineas'!$A$8:$A$107)=0,"Sin registros",IF('Instrucciones'!$B$8="Pendiente","Pendiente criterio",SUMIFS('Lineas'!$W$8:$W$107,'Lineas'!$AE$8:$AE$107,'Instrucciones'!$B$5,'Lineas'!$AF$8:$AF$107,2,'Lineas'!$AB$8:$AB$107,IF('Instrucciones'!$B$6="Todas","*",'Instrucciones'!$B$6),'Lineas'!$AA$8:$AA$107,"Ingreso",'Lineas'!$Z$8:$Z$107,"Revisado"))))))</x:f>
        <x:v>189</x:v>
      </x:c>
      <x:c r="F11" s="17" t="n">
        <x:f>IF('Instrucciones'!$B$8="RECC confirmado","RECC: revisión manual",IF('Instrucciones'!$B$8&lt;&gt;"General confirmado","Pendiente criterio",IF('Instrucciones'!$B$12&lt;&gt;"Revisado","Revisar configuración",IF(COUNTA('Lineas'!$A$8:$A$107)=0,"Sin registros",IF('Instrucciones'!$B$8="Pendiente","Pendiente criterio",SUMIFS('Lineas'!$P$8:$P$107,'Lineas'!$AE$8:$AE$107,'Instrucciones'!$B$5,'Lineas'!$AF$8:$AF$107,2,'Lineas'!$AB$8:$AB$107,IF('Instrucciones'!$B$6="Todas","*",'Instrucciones'!$B$6),'Lineas'!$AA$8:$AA$107,"Gasto",'Lineas'!$Z$8:$Z$107,"Revisado"))))))</x:f>
        <x:v>0</x:v>
      </x:c>
      <x:c r="G11" s="17" t="n">
        <x:f>IF('Instrucciones'!$B$12&lt;&gt;"Revisado","Revisar configuración",SUMIFS('Lineas'!$L$8:$L$107,'Lineas'!$AG$8:$AG$107,'Instrucciones'!$B$5,'Lineas'!$AH$8:$AH$107,2,'Lineas'!$AB$8:$AB$107,IF('Instrucciones'!$B$6="Todas","*",'Instrucciones'!$B$6),'Lineas'!$AA$8:$AA$107,"Ingreso",'Lineas'!$Z$8:$Z$107,"Revisado"))</x:f>
        <x:v>0</x:v>
      </x:c>
      <x:c r="H11" s="17" t="n">
        <x:f>IF('Instrucciones'!$B$12&lt;&gt;"Revisado","Revisar configuración",IF(COUNTA('Caja'!$A$8:$A$107)=0,"Sin movimientos",SUMIFS('Caja'!$D$8:$D$107,'Caja'!$N$8:$N$107,'Instrucciones'!$B$5,'Caja'!$O$8:$O$107,2,'Caja'!$M$8:$M$107,IF('Instrucciones'!$B$6="Todas","*",'Instrucciones'!$B$6),'Caja'!$L$8:$L$107,"Ingreso",'Caja'!$K$8:$K$107,"Revisado")))</x:f>
        <x:v>605</x:v>
      </x:c>
      <x:c r="I11" s="17" t="n">
        <x:f>IF('Instrucciones'!$B$12&lt;&gt;"Revisado","Revisar configuración",IF(COUNTA('Caja'!$A$8:$A$107)=0,"Sin movimientos",SUMIFS('Caja'!$D$8:$D$107,'Caja'!$N$8:$N$107,'Instrucciones'!$B$5,'Caja'!$O$8:$O$107,2,'Caja'!$M$8:$M$107,IF('Instrucciones'!$B$6="Todas","*",'Instrucciones'!$B$6),'Caja'!$L$8:$L$107,"Gasto",'Caja'!$K$8:$K$107,"Revisado")))</x:f>
        <x:v>0</x:v>
      </x:c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</x:row>
    <x:row r="12" ht="23" customHeight="1">
      <x:c r="A12" s="2" t="str">
        <x:v>3T</x:v>
      </x:c>
      <x:c r="B12" s="17" t="n">
        <x:f>IF(AND('Instrucciones'!$B$7="Cobros/pagos confirmado",COUNTIFS('IRPF cobros'!$I$8:$I$107,"Revisado")=0),"Pendiente imputación",IF('Instrucciones'!$B$12&lt;&gt;"Revisado","Revisar configuración",IF(COUNTA('Lineas'!$A$8:$A$107)=0,"Sin registros",IF('Instrucciones'!$B$7="Devengo",SUMIFS('Lineas'!$O$8:$O$107,'Lineas'!$AG$8:$AG$107,'Instrucciones'!$B$5,'Lineas'!$AH$8:$AH$107,3,'Lineas'!$AB$8:$AB$107,IF('Instrucciones'!$B$6="Todas","*",'Instrucciones'!$B$6),'Lineas'!$AA$8:$AA$107,"Ingreso",'Lineas'!$Z$8:$Z$107,"Revisado"),IF('Instrucciones'!$B$7="Cobros/pagos confirmado",SUMIFS('IRPF cobros'!$D$8:$D$107,'IRPF cobros'!$J$8:$J$107,'Instrucciones'!$B$5,'IRPF cobros'!$K$8:$K$107,3,'IRPF cobros'!$H$8:$H$107,IF('Instrucciones'!$B$6="Todas","*",'Instrucciones'!$B$6),'IRPF cobros'!$G$8:$G$107,"Ingreso",'IRPF cobros'!$I$8:$I$107,"Revisado"),"Pendiente criterio")))))</x:f>
        <x:v>0</x:v>
      </x:c>
      <x:c r="C12" s="17" t="n">
        <x:f>IF(AND('Instrucciones'!$B$7="Cobros/pagos confirmado",COUNTIFS('IRPF cobros'!$I$8:$I$107,"Revisado")=0),"Pendiente imputación",IF('Instrucciones'!$B$12&lt;&gt;"Revisado","Revisar configuración",IF(COUNTA('Lineas'!$A$8:$A$107)=0,"Sin registros",IF('Instrucciones'!$B$7="Devengo",SUMIFS('Lineas'!$O$8:$O$107,'Lineas'!$AG$8:$AG$107,'Instrucciones'!$B$5,'Lineas'!$AH$8:$AH$107,3,'Lineas'!$AB$8:$AB$107,IF('Instrucciones'!$B$6="Todas","*",'Instrucciones'!$B$6),'Lineas'!$AA$8:$AA$107,"Gasto",'Lineas'!$Z$8:$Z$107,"Revisado"),IF('Instrucciones'!$B$7="Cobros/pagos confirmado",SUMIFS('IRPF cobros'!$D$8:$D$107,'IRPF cobros'!$J$8:$J$107,'Instrucciones'!$B$5,'IRPF cobros'!$K$8:$K$107,3,'IRPF cobros'!$H$8:$H$107,IF('Instrucciones'!$B$6="Todas","*",'Instrucciones'!$B$6),'IRPF cobros'!$G$8:$G$107,"Gasto",'IRPF cobros'!$I$8:$I$107,"Revisado"),"Pendiente criterio")))))</x:f>
        <x:v>0</x:v>
      </x:c>
      <x:c r="D12" s="17" t="n">
        <x:f>IF(AND(ISNUMBER(B12),ISNUMBER(C12)),ROUND(B12-C12,2),"Pendiente")</x:f>
        <x:v>0</x:v>
      </x:c>
      <x:c r="E12" s="17" t="n">
        <x:f>IF('Instrucciones'!$B$8="RECC confirmado","RECC: revisión manual",IF('Instrucciones'!$B$8&lt;&gt;"General confirmado","Pendiente criterio",IF('Instrucciones'!$B$12&lt;&gt;"Revisado","Revisar configuración",IF(COUNTA('Lineas'!$A$8:$A$107)=0,"Sin registros",IF('Instrucciones'!$B$8="Pendiente","Pendiente criterio",SUMIFS('Lineas'!$W$8:$W$107,'Lineas'!$AE$8:$AE$107,'Instrucciones'!$B$5,'Lineas'!$AF$8:$AF$107,3,'Lineas'!$AB$8:$AB$107,IF('Instrucciones'!$B$6="Todas","*",'Instrucciones'!$B$6),'Lineas'!$AA$8:$AA$107,"Ingreso",'Lineas'!$Z$8:$Z$107,"Revisado"))))))</x:f>
        <x:v>0</x:v>
      </x:c>
      <x:c r="F12" s="17" t="n">
        <x:f>IF('Instrucciones'!$B$8="RECC confirmado","RECC: revisión manual",IF('Instrucciones'!$B$8&lt;&gt;"General confirmado","Pendiente criterio",IF('Instrucciones'!$B$12&lt;&gt;"Revisado","Revisar configuración",IF(COUNTA('Lineas'!$A$8:$A$107)=0,"Sin registros",IF('Instrucciones'!$B$8="Pendiente","Pendiente criterio",SUMIFS('Lineas'!$P$8:$P$107,'Lineas'!$AE$8:$AE$107,'Instrucciones'!$B$5,'Lineas'!$AF$8:$AF$107,3,'Lineas'!$AB$8:$AB$107,IF('Instrucciones'!$B$6="Todas","*",'Instrucciones'!$B$6),'Lineas'!$AA$8:$AA$107,"Gasto",'Lineas'!$Z$8:$Z$107,"Revisado"))))))</x:f>
        <x:v>0</x:v>
      </x:c>
      <x:c r="G12" s="17" t="n">
        <x:f>IF('Instrucciones'!$B$12&lt;&gt;"Revisado","Revisar configuración",SUMIFS('Lineas'!$L$8:$L$107,'Lineas'!$AG$8:$AG$107,'Instrucciones'!$B$5,'Lineas'!$AH$8:$AH$107,3,'Lineas'!$AB$8:$AB$107,IF('Instrucciones'!$B$6="Todas","*",'Instrucciones'!$B$6),'Lineas'!$AA$8:$AA$107,"Ingreso",'Lineas'!$Z$8:$Z$107,"Revisado"))</x:f>
        <x:v>0</x:v>
      </x:c>
      <x:c r="H12" s="17" t="n">
        <x:f>IF('Instrucciones'!$B$12&lt;&gt;"Revisado","Revisar configuración",IF(COUNTA('Caja'!$A$8:$A$107)=0,"Sin movimientos",SUMIFS('Caja'!$D$8:$D$107,'Caja'!$N$8:$N$107,'Instrucciones'!$B$5,'Caja'!$O$8:$O$107,3,'Caja'!$M$8:$M$107,IF('Instrucciones'!$B$6="Todas","*",'Instrucciones'!$B$6),'Caja'!$L$8:$L$107,"Ingreso",'Caja'!$K$8:$K$107,"Revisado")))</x:f>
        <x:v>0</x:v>
      </x:c>
      <x:c r="I12" s="17" t="n">
        <x:f>IF('Instrucciones'!$B$12&lt;&gt;"Revisado","Revisar configuración",IF(COUNTA('Caja'!$A$8:$A$107)=0,"Sin movimientos",SUMIFS('Caja'!$D$8:$D$107,'Caja'!$N$8:$N$107,'Instrucciones'!$B$5,'Caja'!$O$8:$O$107,3,'Caja'!$M$8:$M$107,IF('Instrucciones'!$B$6="Todas","*",'Instrucciones'!$B$6),'Caja'!$L$8:$L$107,"Gasto",'Caja'!$K$8:$K$107,"Revisado")))</x:f>
        <x:v>0</x:v>
      </x:c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</x:row>
    <x:row r="13" ht="23" customHeight="1">
      <x:c r="A13" s="2" t="str">
        <x:v>4T</x:v>
      </x:c>
      <x:c r="B13" s="17" t="n">
        <x:f>IF(AND('Instrucciones'!$B$7="Cobros/pagos confirmado",COUNTIFS('IRPF cobros'!$I$8:$I$107,"Revisado")=0),"Pendiente imputación",IF('Instrucciones'!$B$12&lt;&gt;"Revisado","Revisar configuración",IF(COUNTA('Lineas'!$A$8:$A$107)=0,"Sin registros",IF('Instrucciones'!$B$7="Devengo",SUMIFS('Lineas'!$O$8:$O$107,'Lineas'!$AG$8:$AG$107,'Instrucciones'!$B$5,'Lineas'!$AH$8:$AH$107,4,'Lineas'!$AB$8:$AB$107,IF('Instrucciones'!$B$6="Todas","*",'Instrucciones'!$B$6),'Lineas'!$AA$8:$AA$107,"Ingreso",'Lineas'!$Z$8:$Z$107,"Revisado"),IF('Instrucciones'!$B$7="Cobros/pagos confirmado",SUMIFS('IRPF cobros'!$D$8:$D$107,'IRPF cobros'!$J$8:$J$107,'Instrucciones'!$B$5,'IRPF cobros'!$K$8:$K$107,4,'IRPF cobros'!$H$8:$H$107,IF('Instrucciones'!$B$6="Todas","*",'Instrucciones'!$B$6),'IRPF cobros'!$G$8:$G$107,"Ingreso",'IRPF cobros'!$I$8:$I$107,"Revisado"),"Pendiente criterio")))))</x:f>
        <x:v>1000</x:v>
      </x:c>
      <x:c r="C13" s="17" t="n">
        <x:f>IF(AND('Instrucciones'!$B$7="Cobros/pagos confirmado",COUNTIFS('IRPF cobros'!$I$8:$I$107,"Revisado")=0),"Pendiente imputación",IF('Instrucciones'!$B$12&lt;&gt;"Revisado","Revisar configuración",IF(COUNTA('Lineas'!$A$8:$A$107)=0,"Sin registros",IF('Instrucciones'!$B$7="Devengo",SUMIFS('Lineas'!$O$8:$O$107,'Lineas'!$AG$8:$AG$107,'Instrucciones'!$B$5,'Lineas'!$AH$8:$AH$107,4,'Lineas'!$AB$8:$AB$107,IF('Instrucciones'!$B$6="Todas","*",'Instrucciones'!$B$6),'Lineas'!$AA$8:$AA$107,"Gasto",'Lineas'!$Z$8:$Z$107,"Revisado"),IF('Instrucciones'!$B$7="Cobros/pagos confirmado",SUMIFS('IRPF cobros'!$D$8:$D$107,'IRPF cobros'!$J$8:$J$107,'Instrucciones'!$B$5,'IRPF cobros'!$K$8:$K$107,4,'IRPF cobros'!$H$8:$H$107,IF('Instrucciones'!$B$6="Todas","*",'Instrucciones'!$B$6),'IRPF cobros'!$G$8:$G$107,"Gasto",'IRPF cobros'!$I$8:$I$107,"Revisado"),"Pendiente criterio")))))</x:f>
        <x:v>0</x:v>
      </x:c>
      <x:c r="D13" s="17" t="n">
        <x:f>IF(AND(ISNUMBER(B13),ISNUMBER(C13)),ROUND(B13-C13,2),"Pendiente")</x:f>
        <x:v>1000</x:v>
      </x:c>
      <x:c r="E13" s="17" t="n">
        <x:f>IF('Instrucciones'!$B$8="RECC confirmado","RECC: revisión manual",IF('Instrucciones'!$B$8&lt;&gt;"General confirmado","Pendiente criterio",IF('Instrucciones'!$B$12&lt;&gt;"Revisado","Revisar configuración",IF(COUNTA('Lineas'!$A$8:$A$107)=0,"Sin registros",IF('Instrucciones'!$B$8="Pendiente","Pendiente criterio",SUMIFS('Lineas'!$W$8:$W$107,'Lineas'!$AE$8:$AE$107,'Instrucciones'!$B$5,'Lineas'!$AF$8:$AF$107,4,'Lineas'!$AB$8:$AB$107,IF('Instrucciones'!$B$6="Todas","*",'Instrucciones'!$B$6),'Lineas'!$AA$8:$AA$107,"Ingreso",'Lineas'!$Z$8:$Z$107,"Revisado"))))))</x:f>
        <x:v>210</x:v>
      </x:c>
      <x:c r="F13" s="17" t="n">
        <x:f>IF('Instrucciones'!$B$8="RECC confirmado","RECC: revisión manual",IF('Instrucciones'!$B$8&lt;&gt;"General confirmado","Pendiente criterio",IF('Instrucciones'!$B$12&lt;&gt;"Revisado","Revisar configuración",IF(COUNTA('Lineas'!$A$8:$A$107)=0,"Sin registros",IF('Instrucciones'!$B$8="Pendiente","Pendiente criterio",SUMIFS('Lineas'!$P$8:$P$107,'Lineas'!$AE$8:$AE$107,'Instrucciones'!$B$5,'Lineas'!$AF$8:$AF$107,4,'Lineas'!$AB$8:$AB$107,IF('Instrucciones'!$B$6="Todas","*",'Instrucciones'!$B$6),'Lineas'!$AA$8:$AA$107,"Gasto",'Lineas'!$Z$8:$Z$107,"Revisado"))))))</x:f>
        <x:v>0</x:v>
      </x:c>
      <x:c r="G13" s="17" t="n">
        <x:f>IF('Instrucciones'!$B$12&lt;&gt;"Revisado","Revisar configuración",SUMIFS('Lineas'!$L$8:$L$107,'Lineas'!$AG$8:$AG$107,'Instrucciones'!$B$5,'Lineas'!$AH$8:$AH$107,4,'Lineas'!$AB$8:$AB$107,IF('Instrucciones'!$B$6="Todas","*",'Instrucciones'!$B$6),'Lineas'!$AA$8:$AA$107,"Ingreso",'Lineas'!$Z$8:$Z$107,"Revisado"))</x:f>
        <x:v>150</x:v>
      </x:c>
      <x:c r="H13" s="17" t="n">
        <x:f>IF('Instrucciones'!$B$12&lt;&gt;"Revisado","Revisar configuración",IF(COUNTA('Caja'!$A$8:$A$107)=0,"Sin movimientos",SUMIFS('Caja'!$D$8:$D$107,'Caja'!$N$8:$N$107,'Instrucciones'!$B$5,'Caja'!$O$8:$O$107,4,'Caja'!$M$8:$M$107,IF('Instrucciones'!$B$6="Todas","*",'Instrucciones'!$B$6),'Caja'!$L$8:$L$107,"Ingreso",'Caja'!$K$8:$K$107,"Revisado")))</x:f>
        <x:v>500</x:v>
      </x:c>
      <x:c r="I13" s="17" t="n">
        <x:f>IF('Instrucciones'!$B$12&lt;&gt;"Revisado","Revisar configuración",IF(COUNTA('Caja'!$A$8:$A$107)=0,"Sin movimientos",SUMIFS('Caja'!$D$8:$D$107,'Caja'!$N$8:$N$107,'Instrucciones'!$B$5,'Caja'!$O$8:$O$107,4,'Caja'!$M$8:$M$107,IF('Instrucciones'!$B$6="Todas","*",'Instrucciones'!$B$6),'Caja'!$L$8:$L$107,"Gasto",'Caja'!$K$8:$K$107,"Revisado")))</x:f>
        <x:v>0</x:v>
      </x:c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23" customHeight="1">
      <x:c r="A14" s="18" t="str">
        <x:v>Año</x:v>
      </x:c>
      <x:c r="B14" s="19" t="n">
        <x:f>IF(COUNT(B10:B13)=4,ROUND(SUM(B10:B13),2),"Pendiente")</x:f>
        <x:v>2050</x:v>
      </x:c>
      <x:c r="C14" s="19" t="n">
        <x:f>IF(COUNT(C10:C13)=4,ROUND(SUM(C10:C13),2),"Pendiente")</x:f>
        <x:v>100</x:v>
      </x:c>
      <x:c r="D14" s="19" t="n">
        <x:f>IF(COUNT(D10:D13)=4,ROUND(SUM(D10:D13),2),"Pendiente")</x:f>
        <x:v>1950</x:v>
      </x:c>
      <x:c r="E14" s="19" t="n">
        <x:f>IF(COUNT(E10:E13)=4,ROUND(SUM(E10:E13),2),"Pendiente")</x:f>
        <x:v>425</x:v>
      </x:c>
      <x:c r="F14" s="19" t="n">
        <x:f>IF(COUNT(F10:F13)=4,ROUND(SUM(F10:F13),2),"Pendiente")</x:f>
        <x:v>273</x:v>
      </x:c>
      <x:c r="G14" s="19" t="n">
        <x:f>IF(COUNT(G10:G13)=4,ROUND(SUM(G10:G13),2),"Pendiente")</x:f>
        <x:v>150</x:v>
      </x:c>
      <x:c r="H14" s="19" t="n">
        <x:f>IF(COUNT(H10:H13)=4,ROUND(SUM(H10:H13),2),"Pendiente")</x:f>
        <x:v>1105</x:v>
      </x:c>
      <x:c r="I14" s="19" t="n">
        <x:f>IF(COUNT(I10:I13)=4,ROUND(SUM(I10:I13),2),"Pendiente")</x:f>
        <x:v>121</x:v>
      </x:c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</x:row>
    <x:row r="17" ht="23" customHeight="1">
      <x:c r="A17" s="2" t="str">
        <x:v>Pendientes de todos los períodos y actividades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</x:row>
    <x:row r="18" ht="23" customHeight="1">
      <x:c r="A18" s="2" t="str">
        <x:v>Documentos sin revisar</x:v>
      </x:c>
      <x:c r="B18" s="2"/>
      <x:c r="C18" s="2"/>
      <x:c r="D18" s="2" t="n">
        <x:f>SUMPRODUCT(--('Documentos'!$T$8:$T$107&lt;&gt;""),--('Documentos'!$T$8:$T$107&lt;&gt;"Revisado"))</x:f>
        <x:v>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</x:row>
    <x:row r="19" ht="23" customHeight="1">
      <x:c r="A19" s="2" t="str">
        <x:v>Líneas sin revisar</x:v>
      </x:c>
      <x:c r="B19" s="2"/>
      <x:c r="C19" s="2"/>
      <x:c r="D19" s="2" t="n">
        <x:f>SUMPRODUCT(--('Lineas'!$Z$8:$Z$107&lt;&gt;""),--('Lineas'!$Z$8:$Z$107&lt;&gt;"Revisado"))</x:f>
        <x:v>1</x:v>
      </x:c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23" customHeight="1">
      <x:c r="A20" s="2" t="str">
        <x:v>Caja sin revisar</x:v>
      </x:c>
      <x:c r="B20" s="2"/>
      <x:c r="C20" s="2"/>
      <x:c r="D20" s="2" t="n">
        <x:f>SUMPRODUCT(--('Caja'!$K$8:$K$107&lt;&gt;""),--('Caja'!$K$8:$K$107&lt;&gt;"Revisado"))</x:f>
        <x:v>0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  <x:row r="21" ht="23" customHeight="1">
      <x:c r="A21" s="2" t="str">
        <x:v>Imputaciones IRPF sin revisar</x:v>
      </x:c>
      <x:c r="B21" s="2"/>
      <x:c r="C21" s="2"/>
      <x:c r="D21" s="2" t="n">
        <x:f>SUMPRODUCT(--('IRPF cobros'!$I$8:$I$107&lt;&gt;""),--('IRPF cobros'!$I$8:$I$107&lt;&gt;"Revisado"))</x:f>
        <x:v>2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23" customHeight="1">
      <x:c r="A22" s="2" t="str">
        <x:v>Bienes sin revisar</x:v>
      </x:c>
      <x:c r="B22" s="2"/>
      <x:c r="C22" s="2"/>
      <x:c r="D22" s="2" t="n">
        <x:f>SUMPRODUCT(--('Bienes'!$V$8:$V$107&lt;&gt;""),--('Bienes'!$V$8:$V$107&lt;&gt;"Revisado"))</x:f>
        <x:v>1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23" customHeight="1">
      <x:c r="A23" s="2" t="str">
        <x:v>Provisiones sin revisar</x:v>
      </x:c>
      <x:c r="B23" s="2"/>
      <x:c r="C23" s="2"/>
      <x:c r="D23" s="2" t="n">
        <x:f>SUMPRODUCT(--('Provisiones'!$L$8:$L$107&lt;&gt;""),--('Provisiones'!$L$8:$L$107&lt;&gt;"Revisado"))</x:f>
        <x:v>1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23" customHeight="1">
      <x:c r="A25" s="2" t="str">
        <x:v>IRPF por caja no imputado</x:v>
      </x:c>
      <x:c r="B25" s="2"/>
      <x:c r="C25" s="2"/>
      <x:c r="D25" s="2" t="n">
        <x:f>COUNTIFS('Lineas'!$AJ$8:$AJ$107,"Revisar importe no imputado")</x:f>
        <x:v>0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23" customHeight="1">
      <x:c r="A26" s="2" t="str">
        <x:v>Posibles documentos repetidos</x:v>
      </x:c>
      <x:c r="B26" s="2"/>
      <x:c r="C26" s="2"/>
      <x:c r="D26" s="2" t="n">
        <x:f>COUNTIFS('Documentos'!$AB$8:$AB$107,"Comprobar documento repetido")</x:f>
        <x:v>0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3" customHeight="1">
      <x:c r="A28" s="2" t="str">
        <x:v>Importe de líneas pendientes EUR</x:v>
      </x:c>
      <x:c r="B28" s="2"/>
      <x:c r="C28" s="2"/>
      <x:c r="D28" s="17" t="n">
        <x:f>SUMIFS('Lineas'!$Y$8:$Y$107,'Lineas'!$AD$8:$AD$107,"No")</x:f>
        <x:v>121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3" customHeight="1">
      <x:c r="A29" s="2" t="str">
        <x:v>Líneas sin importe calculable</x:v>
      </x:c>
      <x:c r="B29" s="2"/>
      <x:c r="C29" s="2"/>
      <x:c r="D29" s="2" t="n">
        <x:f>COUNTIFS('Lineas'!$Y$8:$Y$107,"Pendiente")</x:f>
        <x:v>0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23" customHeight="1">
      <x:c r="A31" s="2" t="str">
        <x:v>Los pendientes pueden cambiar los totales. Filtra la columna Datos de cada tabla y completa lo que falta.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23" customHeight="1">
      <x:c r="A32" s="2" t="str">
        <x:v>Retenciones: importes documentados por fecha IRPF de línea, separados del ingreso; no son liquidación final.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23" customHeight="1">
      <x:c r="A33" s="2" t="str">
        <x:v>Amortización y provisiones no se agregan al gasto automáticamente. Revisa su imputación sin duplicarlas.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23" customHeight="1">
      <x:c r="A34" s="2" t="str">
        <x:v>Pendiente de caja por documento incluye todos sus movimientos, incluso otro ejercicio: consulta Documentos.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</x:row>
  </x:sheetData>
  <x:conditionalFormatting sqref="D18:D29">
    <x:cfRule type="cellIs" dxfId="13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24" hidden="0" customWidth="1"/>
    <x:col min="20" max="20" width="29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28" hidden="0" customWidth="1"/>
    <x:col min="27" max="27" width="18" hidden="0" customWidth="1"/>
    <x:col min="28" max="28" width="34" hidden="0" customWidth="1"/>
    <x:col min="29" max="29" width="18" hidden="0" customWidth="1"/>
    <x:col min="30" max="30" width="34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3" t="str">
        <x:v>Documentos</x:v>
      </x:c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 t="str">
        <x:v>Amarillo: escribe. Gris: fórmula. Ejemplos ficticios precargados; lee Instrucciones antes de sustituirlos.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3" customHeight="1">
      <x:c r="A5" s="2" t="str">
        <x:v>100 filas disponibles (8–107). No escribas fuera de la tabla ni borres las columnas grises.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46" customHeight="1">
      <x:c r="A7" s="8" t="str">
        <x:v>ID documento</x:v>
      </x:c>
      <x:c r="B7" s="8" t="str">
        <x:v>Ingreso / Gasto</x:v>
      </x:c>
      <x:c r="C7" s="8" t="str">
        <x:v>Actividad ID</x:v>
      </x:c>
      <x:c r="D7" s="8" t="str">
        <x:v>Tipo documento</x:v>
      </x:c>
      <x:c r="E7" s="8" t="str">
        <x:v>Serie</x:v>
      </x:c>
      <x:c r="F7" s="8" t="str">
        <x:v>Número / referencia</x:v>
      </x:c>
      <x:c r="G7" s="8" t="str">
        <x:v>Expedición</x:v>
      </x:c>
      <x:c r="H7" s="8" t="str">
        <x:v>Operación</x:v>
      </x:c>
      <x:c r="I7" s="8" t="str">
        <x:v>Recepción gasto</x:v>
      </x:c>
      <x:c r="J7" s="8" t="str">
        <x:v>Nombre contraparte</x:v>
      </x:c>
      <x:c r="K7" s="8" t="str">
        <x:v>NIF / identificador</x:v>
      </x:c>
      <x:c r="L7" s="8" t="str">
        <x:v>País</x:v>
      </x:c>
      <x:c r="M7" s="8" t="str">
        <x:v>Corrige / anticipo ID</x:v>
      </x:c>
      <x:c r="N7" s="8" t="str">
        <x:v>Justificante</x:v>
      </x:c>
      <x:c r="O7" s="8" t="str">
        <x:v>Revisión</x:v>
      </x:c>
      <x:c r="P7" s="8" t="str">
        <x:v>Moneda</x:v>
      </x:c>
      <x:c r="Q7" s="8" t="str">
        <x:v>Importe original</x:v>
      </x:c>
      <x:c r="R7" s="8" t="str">
        <x:v>Referencia cambio EUR</x:v>
      </x:c>
      <x:c r="S7" s="8" t="str">
        <x:v>Notas</x:v>
      </x:c>
      <x:c r="T7" s="8" t="str">
        <x:v>Datos documento</x:v>
      </x:c>
      <x:c r="U7" s="8" t="str">
        <x:v>Nº líneas</x:v>
      </x:c>
      <x:c r="V7" s="8" t="str">
        <x:v>Líneas pendientes</x:v>
      </x:c>
      <x:c r="W7" s="8" t="str">
        <x:v>Total documento EUR</x:v>
      </x:c>
      <x:c r="X7" s="8" t="str">
        <x:v>Cobrado / pagado EUR</x:v>
      </x:c>
      <x:c r="Y7" s="8" t="str">
        <x:v>Pendiente EUR</x:v>
      </x:c>
      <x:c r="Z7" s="8" t="str">
        <x:v>Estado de caja</x:v>
      </x:c>
      <x:c r="AA7" s="8" t="str">
        <x:v>Movimientos pendientes</x:v>
      </x:c>
      <x:c r="AB7" s="8" t="str">
        <x:v>Posible duplicado</x:v>
      </x:c>
      <x:c r="AC7" s="8" t="str">
        <x:v>Nº registro recepción</x:v>
      </x:c>
      <x:c r="AD7" s="8" t="str">
        <x:v>Cruce de períodos</x:v>
      </x:c>
      <x:c r="AE7" s="2"/>
      <x:c r="AF7" s="2"/>
      <x:c r="AG7" s="2"/>
      <x:c r="AH7" s="2"/>
      <x:c r="AI7" s="2"/>
      <x:c r="AJ7" s="2"/>
    </x:row>
    <x:row r="8" ht="23" customHeight="1">
      <x:c r="A8" s="11" t="str">
        <x:v>D1</x:v>
      </x:c>
      <x:c r="B8" s="11" t="str">
        <x:v>Ingreso</x:v>
      </x:c>
      <x:c r="C8" s="11" t="str">
        <x:v>ACT1</x:v>
      </x:c>
      <x:c r="D8" s="11" t="str">
        <x:v>Factura</x:v>
      </x:c>
      <x:c r="E8" s="11" t="str">
        <x:v>EJ</x:v>
      </x:c>
      <x:c r="F8" s="11" t="str">
        <x:v>1</x:v>
      </x:c>
      <x:c r="G8" s="13" t="n">
        <x:v>46374</x:v>
      </x:c>
      <x:c r="H8" s="13" t="n">
        <x:v>46374</x:v>
      </x:c>
      <x:c r="I8" s="13"/>
      <x:c r="J8" s="11" t="str">
        <x:v>Ejemplo ficticio</x:v>
      </x:c>
      <x:c r="K8" s="11" t="str">
        <x:v>FICTICIO-NO-VALIDO</x:v>
      </x:c>
      <x:c r="L8" s="11" t="str">
        <x:v>ES</x:v>
      </x:c>
      <x:c r="M8" s="11" t="str"/>
      <x:c r="N8" s="11" t="str">
        <x:v>Justificante ficticio</x:v>
      </x:c>
      <x:c r="O8" s="11" t="str">
        <x:v>Confirmado</x:v>
      </x:c>
      <x:c r="P8" s="11" t="str">
        <x:v>EUR</x:v>
      </x:c>
      <x:c r="Q8" s="14"/>
      <x:c r="R8" s="11" t="str"/>
      <x:c r="S8" s="11" t="str">
        <x:v>Ejemplo ficticio</x:v>
      </x:c>
      <x:c r="T8" s="12" t="str">
        <x:f>IF(COUNTA(A8:S8)=0,"",IF(AND(B8="Gasto",AC8=""),"Falta número recepción",IF(COUNTA(A8:S8)=0,"",IF(NOT(AND(OR(B8="Ingreso",B8="Gasto"),OR(D8="Factura",D8="Rectificativa",D8="Anticipo",D8="Otro"))),"Revisar clasificación",IF(COUNTA(A8:S8)=0,"",IF(A8="","Falta ID",IF(OR(OR(ISNUMBER(FIND("*",A8)),ISNUMBER(FIND("?",A8))),COUNTIFS('Documentos'!$A$8:$A$107,A8)&lt;&gt;1),"ID inválido o duplicado",IF(OR(B8="",NOT(COUNTIFS('Instrucciones'!$A$15:$A$24,C8)=1),D8="",F8="",NOT(ISNUMBER(G8)),NOT(ISNUMBER(H8)),J8="",K8="",L8="",N8="",O8&lt;&gt;"Confirmado"),"Completar / revisar",IF(AND(D8="Rectificativa",OR(M8="",M8=A8,COUNTIFS('Documentos'!$A$8:$A$107,M8)&lt;&gt;1)),"Revisar original",IF(OR(P8="",AND(P8&lt;&gt;"EUR",OR(NOT(ISNUMBER(Q8)),R8=""))),"Revisar divisa",IF(AND(B8="Gasto",NOT(ISNUMBER(I8))),"Falta recepción","Revisado")))))))))))</x:f>
        <x:v>Revisado</x:v>
      </x:c>
      <x:c r="U8" s="12" t="n">
        <x:f>IF(A8="","",COUNTIFS('Lineas'!$B$8:$B$107,A8))</x:f>
        <x:v>1</x:v>
      </x:c>
      <x:c r="V8" s="12" t="n">
        <x:f>IF(A8="","",COUNTIFS('Lineas'!$B$8:$B$107,A8,'Lineas'!$Z$8:$Z$107,"&lt;&gt;Revisado"))</x:f>
        <x:v>0</x:v>
      </x:c>
      <x:c r="W8" s="15" t="n">
        <x:f>IF(A8="","",IF(OR(T8&lt;&gt;"Revisado",U8=0,V8&gt;0),"Pendiente",ROUND(SUMIFS('Lineas'!$Y$8:$Y$107,'Lineas'!$B$8:$B$107,A8),2)))</x:f>
        <x:v>1060</x:v>
      </x:c>
      <x:c r="X8" s="15" t="n">
        <x:f>IF(A8="","",IF(AA8&gt;0,"Pendiente",ROUND(SUMIFS('Caja'!$D$8:$D$107,'Caja'!$B$8:$B$107,A8),2)))</x:f>
        <x:v>1060</x:v>
      </x:c>
      <x:c r="Y8" s="15" t="n">
        <x:f>IF(A8="","",IF(AND(ISNUMBER(W8),ISNUMBER(X8)),ROUND(W8-X8,2),"Pendiente"))</x:f>
        <x:v>0</x:v>
      </x:c>
      <x:c r="Z8" s="12" t="str">
        <x:f>IF(A8="","",IF(NOT(ISNUMBER(Y8)),"Revisar datos",IF(ABS(Y8)&lt;=0.01,"Cerrado (tol. 0,01)",IF(AND(W8&gt;=0,Y8&lt;0),"Exceso cobro/pago","Pendiente"))))</x:f>
        <x:v>Cerrado (tol. 0,01)</x:v>
      </x:c>
      <x:c r="AA8" s="12" t="n">
        <x:f>IF(A8="","",COUNTIFS('Caja'!$B$8:$B$107,A8,'Caja'!$K$8:$K$107,"&lt;&gt;Revisado"))</x:f>
        <x:v>0</x:v>
      </x:c>
      <x:c r="AB8" s="12" t="str">
        <x:f>IF(A8="","",IF(COUNTIFS('Documentos'!$B$8:$B$107,B8,'Documentos'!$C$8:$C$107,C8,'Documentos'!$E$8:$E$107,E8,'Documentos'!$F$8:$F$107,F8,'Documentos'!$K$8:$K$107,K8)&gt;1,"Comprobar documento repetido",""))</x:f>
      </x:c>
      <x:c r="AC8" s="11"/>
      <x:c r="AD8" s="12" t="str">
        <x:f>IF(A8="","",IF(AND(ISNUMBER(G8),ISNUMBER(H8)),IF(OR(YEAR(G8)&lt;&gt;YEAR(H8),INT((MONTH(G8)-1)/3)&lt;&gt;INT((MONTH(H8)-1)/3),COUNTIFS('Caja'!$B$8:$B$107,A8,'Caja'!$N$8:$N$107,"&lt;&gt;"&amp;YEAR(G8))+COUNTIFS('Caja'!$B$8:$B$107,A8,'Caja'!$O$8:$O$107,"&lt;&gt;"&amp;(INT((MONTH(G8)-1)/3)+1))&gt;0),"Revisar fechas de imputación",""),"Revisar fechas"))</x:f>
        <x:v>Revisar fechas de imputación</x:v>
      </x:c>
      <x:c r="AE8" s="2"/>
      <x:c r="AF8" s="2"/>
      <x:c r="AG8" s="2"/>
      <x:c r="AH8" s="2"/>
      <x:c r="AI8" s="2"/>
      <x:c r="AJ8" s="2"/>
    </x:row>
    <x:row r="9" ht="23" customHeight="1">
      <x:c r="A9" s="11" t="str">
        <x:v>D2</x:v>
      </x:c>
      <x:c r="B9" s="11" t="str">
        <x:v>Ingreso</x:v>
      </x:c>
      <x:c r="C9" s="11" t="str">
        <x:v>ACT2</x:v>
      </x:c>
      <x:c r="D9" s="11" t="str">
        <x:v>Factura</x:v>
      </x:c>
      <x:c r="E9" s="11" t="str">
        <x:v>EJ</x:v>
      </x:c>
      <x:c r="F9" s="11" t="str">
        <x:v>2</x:v>
      </x:c>
      <x:c r="G9" s="13" t="n">
        <x:v>46086</x:v>
      </x:c>
      <x:c r="H9" s="13" t="n">
        <x:v>46086</x:v>
      </x:c>
      <x:c r="I9" s="13"/>
      <x:c r="J9" s="11" t="str">
        <x:v>Ejemplo ficticio</x:v>
      </x:c>
      <x:c r="K9" s="11" t="str">
        <x:v>FICTICIO-NO-VALIDO</x:v>
      </x:c>
      <x:c r="L9" s="11" t="str">
        <x:v>ES</x:v>
      </x:c>
      <x:c r="M9" s="11" t="str"/>
      <x:c r="N9" s="11" t="str">
        <x:v>Justificante ficticio</x:v>
      </x:c>
      <x:c r="O9" s="11" t="str">
        <x:v>Confirmado</x:v>
      </x:c>
      <x:c r="P9" s="11" t="str">
        <x:v>EUR</x:v>
      </x:c>
      <x:c r="Q9" s="14"/>
      <x:c r="R9" s="11" t="str"/>
      <x:c r="S9" s="11" t="str">
        <x:v>Ejemplo ficticio</x:v>
      </x:c>
      <x:c r="T9" s="12" t="str">
        <x:f>IF(COUNTA(A9:S9)=0,"",IF(AND(B9="Gasto",AC9=""),"Falta número recepción",IF(COUNTA(A9:S9)=0,"",IF(NOT(AND(OR(B9="Ingreso",B9="Gasto"),OR(D9="Factura",D9="Rectificativa",D9="Anticipo",D9="Otro"))),"Revisar clasificación",IF(COUNTA(A9:S9)=0,"",IF(A9="","Falta ID",IF(OR(OR(ISNUMBER(FIND("*",A9)),ISNUMBER(FIND("?",A9))),COUNTIFS('Documentos'!$A$8:$A$107,A9)&lt;&gt;1),"ID inválido o duplicado",IF(OR(B9="",NOT(COUNTIFS('Instrucciones'!$A$15:$A$24,C9)=1),D9="",F9="",NOT(ISNUMBER(G9)),NOT(ISNUMBER(H9)),J9="",K9="",L9="",N9="",O9&lt;&gt;"Confirmado"),"Completar / revisar",IF(AND(D9="Rectificativa",OR(M9="",M9=A9,COUNTIFS('Documentos'!$A$8:$A$107,M9)&lt;&gt;1)),"Revisar original",IF(OR(P9="",AND(P9&lt;&gt;"EUR",OR(NOT(ISNUMBER(Q9)),R9=""))),"Revisar divisa",IF(AND(B9="Gasto",NOT(ISNUMBER(I9))),"Falta recepción","Revisado")))))))))))</x:f>
        <x:v>Revisado</x:v>
      </x:c>
      <x:c r="U9" s="12" t="n">
        <x:f>IF(A9="","",COUNTIFS('Lineas'!$B$8:$B$107,A9))</x:f>
        <x:v>2</x:v>
      </x:c>
      <x:c r="V9" s="12" t="n">
        <x:f>IF(A9="","",COUNTIFS('Lineas'!$B$8:$B$107,A9,'Lineas'!$Z$8:$Z$107,"&lt;&gt;Revisado"))</x:f>
        <x:v>0</x:v>
      </x:c>
      <x:c r="W9" s="15" t="n">
        <x:f>IF(A9="","",IF(OR(T9&lt;&gt;"Revisado",U9=0,V9&gt;0),"Pendiente",ROUND(SUMIFS('Lineas'!$Y$8:$Y$107,'Lineas'!$B$8:$B$107,A9),2)))</x:f>
        <x:v>176</x:v>
      </x:c>
      <x:c r="X9" s="15" t="n">
        <x:f>IF(A9="","",IF(AA9&gt;0,"Pendiente",ROUND(SUMIFS('Caja'!$D$8:$D$107,'Caja'!$B$8:$B$107,A9),2)))</x:f>
        <x:v>0</x:v>
      </x:c>
      <x:c r="Y9" s="15" t="n">
        <x:f>IF(A9="","",IF(AND(ISNUMBER(W9),ISNUMBER(X9)),ROUND(W9-X9,2),"Pendiente"))</x:f>
        <x:v>176</x:v>
      </x:c>
      <x:c r="Z9" s="12" t="str">
        <x:f>IF(A9="","",IF(NOT(ISNUMBER(Y9)),"Revisar datos",IF(ABS(Y9)&lt;=0.01,"Cerrado (tol. 0,01)",IF(AND(W9&gt;=0,Y9&lt;0),"Exceso cobro/pago","Pendiente"))))</x:f>
        <x:v>Pendiente</x:v>
      </x:c>
      <x:c r="AA9" s="12" t="n">
        <x:f>IF(A9="","",COUNTIFS('Caja'!$B$8:$B$107,A9,'Caja'!$K$8:$K$107,"&lt;&gt;Revisado"))</x:f>
        <x:v>0</x:v>
      </x:c>
      <x:c r="AB9" s="12" t="str">
        <x:f>IF(A9="","",IF(COUNTIFS('Documentos'!$B$8:$B$107,B9,'Documentos'!$C$8:$C$107,C9,'Documentos'!$E$8:$E$107,E9,'Documentos'!$F$8:$F$107,F9,'Documentos'!$K$8:$K$107,K9)&gt;1,"Comprobar documento repetido",""))</x:f>
      </x:c>
      <x:c r="AC9" s="11"/>
      <x:c r="AD9" s="12" t="str">
        <x:f>IF(A9="","",IF(AND(ISNUMBER(G9),ISNUMBER(H9)),IF(OR(YEAR(G9)&lt;&gt;YEAR(H9),INT((MONTH(G9)-1)/3)&lt;&gt;INT((MONTH(H9)-1)/3),COUNTIFS('Caja'!$B$8:$B$107,A9,'Caja'!$N$8:$N$107,"&lt;&gt;"&amp;YEAR(G9))+COUNTIFS('Caja'!$B$8:$B$107,A9,'Caja'!$O$8:$O$107,"&lt;&gt;"&amp;(INT((MONTH(G9)-1)/3)+1))&gt;0),"Revisar fechas de imputación",""),"Revisar fechas"))</x:f>
      </x:c>
      <x:c r="AE9" s="2"/>
      <x:c r="AF9" s="2"/>
      <x:c r="AG9" s="2"/>
      <x:c r="AH9" s="2"/>
      <x:c r="AI9" s="2"/>
      <x:c r="AJ9" s="2"/>
    </x:row>
    <x:row r="10" ht="23" customHeight="1">
      <x:c r="A10" s="11" t="str">
        <x:v>D3</x:v>
      </x:c>
      <x:c r="B10" s="11" t="str">
        <x:v>Gasto</x:v>
      </x:c>
      <x:c r="C10" s="11" t="str">
        <x:v>ACT1</x:v>
      </x:c>
      <x:c r="D10" s="11" t="str">
        <x:v>Factura</x:v>
      </x:c>
      <x:c r="E10" s="11" t="str">
        <x:v>EJ</x:v>
      </x:c>
      <x:c r="F10" s="11" t="str">
        <x:v>3</x:v>
      </x:c>
      <x:c r="G10" s="13" t="n">
        <x:v>46089</x:v>
      </x:c>
      <x:c r="H10" s="13" t="n">
        <x:v>46089</x:v>
      </x:c>
      <x:c r="I10" s="13" t="n">
        <x:v>46089</x:v>
      </x:c>
      <x:c r="J10" s="11" t="str">
        <x:v>Ejemplo ficticio</x:v>
      </x:c>
      <x:c r="K10" s="11" t="str">
        <x:v>FICTICIO-NO-VALIDO</x:v>
      </x:c>
      <x:c r="L10" s="11" t="str">
        <x:v>ES</x:v>
      </x:c>
      <x:c r="M10" s="11" t="str"/>
      <x:c r="N10" s="11" t="str">
        <x:v>Justificante ficticio</x:v>
      </x:c>
      <x:c r="O10" s="11" t="str">
        <x:v>Confirmado</x:v>
      </x:c>
      <x:c r="P10" s="11" t="str">
        <x:v>EUR</x:v>
      </x:c>
      <x:c r="Q10" s="14"/>
      <x:c r="R10" s="11" t="str"/>
      <x:c r="S10" s="11" t="str">
        <x:v>Ejemplo ficticio</x:v>
      </x:c>
      <x:c r="T10" s="12" t="str">
        <x:f>IF(COUNTA(A10:S10)=0,"",IF(AND(B10="Gasto",AC10=""),"Falta número recepción",IF(COUNTA(A10:S10)=0,"",IF(NOT(AND(OR(B10="Ingreso",B10="Gasto"),OR(D10="Factura",D10="Rectificativa",D10="Anticipo",D10="Otro"))),"Revisar clasificación",IF(COUNTA(A10:S10)=0,"",IF(A10="","Falta ID",IF(OR(OR(ISNUMBER(FIND("*",A10)),ISNUMBER(FIND("?",A10))),COUNTIFS('Documentos'!$A$8:$A$107,A10)&lt;&gt;1),"ID inválido o duplicado",IF(OR(B10="",NOT(COUNTIFS('Instrucciones'!$A$15:$A$24,C10)=1),D10="",F10="",NOT(ISNUMBER(G10)),NOT(ISNUMBER(H10)),J10="",K10="",L10="",N10="",O10&lt;&gt;"Confirmado"),"Completar / revisar",IF(AND(D10="Rectificativa",OR(M10="",M10=A10,COUNTIFS('Documentos'!$A$8:$A$107,M10)&lt;&gt;1)),"Revisar original",IF(OR(P10="",AND(P10&lt;&gt;"EUR",OR(NOT(ISNUMBER(Q10)),R10=""))),"Revisar divisa",IF(AND(B10="Gasto",NOT(ISNUMBER(I10))),"Falta recepción","Revisado")))))))))))</x:f>
        <x:v>Revisado</x:v>
      </x:c>
      <x:c r="U10" s="12" t="n">
        <x:f>IF(A10="","",COUNTIFS('Lineas'!$B$8:$B$107,A10))</x:f>
        <x:v>1</x:v>
      </x:c>
      <x:c r="V10" s="12" t="n">
        <x:f>IF(A10="","",COUNTIFS('Lineas'!$B$8:$B$107,A10,'Lineas'!$Z$8:$Z$107,"&lt;&gt;Revisado"))</x:f>
        <x:v>0</x:v>
      </x:c>
      <x:c r="W10" s="15" t="n">
        <x:f>IF(A10="","",IF(OR(T10&lt;&gt;"Revisado",U10=0,V10&gt;0),"Pendiente",ROUND(SUMIFS('Lineas'!$Y$8:$Y$107,'Lineas'!$B$8:$B$107,A10),2)))</x:f>
        <x:v>121</x:v>
      </x:c>
      <x:c r="X10" s="15" t="n">
        <x:f>IF(A10="","",IF(AA10&gt;0,"Pendiente",ROUND(SUMIFS('Caja'!$D$8:$D$107,'Caja'!$B$8:$B$107,A10),2)))</x:f>
        <x:v>121</x:v>
      </x:c>
      <x:c r="Y10" s="15" t="n">
        <x:f>IF(A10="","",IF(AND(ISNUMBER(W10),ISNUMBER(X10)),ROUND(W10-X10,2),"Pendiente"))</x:f>
        <x:v>0</x:v>
      </x:c>
      <x:c r="Z10" s="12" t="str">
        <x:f>IF(A10="","",IF(NOT(ISNUMBER(Y10)),"Revisar datos",IF(ABS(Y10)&lt;=0.01,"Cerrado (tol. 0,01)",IF(AND(W10&gt;=0,Y10&lt;0),"Exceso cobro/pago","Pendiente"))))</x:f>
        <x:v>Cerrado (tol. 0,01)</x:v>
      </x:c>
      <x:c r="AA10" s="12" t="n">
        <x:f>IF(A10="","",COUNTIFS('Caja'!$B$8:$B$107,A10,'Caja'!$K$8:$K$107,"&lt;&gt;Revisado"))</x:f>
        <x:v>0</x:v>
      </x:c>
      <x:c r="AB10" s="12" t="str">
        <x:f>IF(A10="","",IF(COUNTIFS('Documentos'!$B$8:$B$107,B10,'Documentos'!$C$8:$C$107,C10,'Documentos'!$E$8:$E$107,E10,'Documentos'!$F$8:$F$107,F10,'Documentos'!$K$8:$K$107,K10)&gt;1,"Comprobar documento repetido",""))</x:f>
      </x:c>
      <x:c r="AC10" s="11" t="str">
        <x:v>REC-1</x:v>
      </x:c>
      <x:c r="AD10" s="12" t="str">
        <x:f>IF(A10="","",IF(AND(ISNUMBER(G10),ISNUMBER(H10)),IF(OR(YEAR(G10)&lt;&gt;YEAR(H10),INT((MONTH(G10)-1)/3)&lt;&gt;INT((MONTH(H10)-1)/3),COUNTIFS('Caja'!$B$8:$B$107,A10,'Caja'!$N$8:$N$107,"&lt;&gt;"&amp;YEAR(G10))+COUNTIFS('Caja'!$B$8:$B$107,A10,'Caja'!$O$8:$O$107,"&lt;&gt;"&amp;(INT((MONTH(G10)-1)/3)+1))&gt;0),"Revisar fechas de imputación",""),"Revisar fechas"))</x:f>
      </x:c>
      <x:c r="AE10" s="2"/>
      <x:c r="AF10" s="2"/>
      <x:c r="AG10" s="2"/>
      <x:c r="AH10" s="2"/>
      <x:c r="AI10" s="2"/>
      <x:c r="AJ10" s="2"/>
    </x:row>
    <x:row r="11" ht="23" customHeight="1">
      <x:c r="A11" s="11" t="str">
        <x:v>D4</x:v>
      </x:c>
      <x:c r="B11" s="11" t="str">
        <x:v>Ingreso</x:v>
      </x:c>
      <x:c r="C11" s="11" t="str">
        <x:v>ACT1</x:v>
      </x:c>
      <x:c r="D11" s="11" t="str">
        <x:v>Factura</x:v>
      </x:c>
      <x:c r="E11" s="11" t="str">
        <x:v>EJ</x:v>
      </x:c>
      <x:c r="F11" s="11" t="str">
        <x:v>4</x:v>
      </x:c>
      <x:c r="G11" s="13" t="n">
        <x:v>46113</x:v>
      </x:c>
      <x:c r="H11" s="13" t="n">
        <x:v>46113</x:v>
      </x:c>
      <x:c r="I11" s="13"/>
      <x:c r="J11" s="11" t="str">
        <x:v>Ejemplo ficticio</x:v>
      </x:c>
      <x:c r="K11" s="11" t="str">
        <x:v>FICTICIO-NO-VALIDO</x:v>
      </x:c>
      <x:c r="L11" s="11" t="str">
        <x:v>ES</x:v>
      </x:c>
      <x:c r="M11" s="11" t="str"/>
      <x:c r="N11" s="11" t="str">
        <x:v>Justificante ficticio</x:v>
      </x:c>
      <x:c r="O11" s="11" t="str">
        <x:v>Confirmado</x:v>
      </x:c>
      <x:c r="P11" s="11" t="str">
        <x:v>EUR</x:v>
      </x:c>
      <x:c r="Q11" s="14"/>
      <x:c r="R11" s="11" t="str"/>
      <x:c r="S11" s="11" t="str">
        <x:v>Ejemplo ficticio</x:v>
      </x:c>
      <x:c r="T11" s="12" t="str">
        <x:f>IF(COUNTA(A11:S11)=0,"",IF(AND(B11="Gasto",AC11=""),"Falta número recepción",IF(COUNTA(A11:S11)=0,"",IF(NOT(AND(OR(B11="Ingreso",B11="Gasto"),OR(D11="Factura",D11="Rectificativa",D11="Anticipo",D11="Otro"))),"Revisar clasificación",IF(COUNTA(A11:S11)=0,"",IF(A11="","Falta ID",IF(OR(OR(ISNUMBER(FIND("*",A11)),ISNUMBER(FIND("?",A11))),COUNTIFS('Documentos'!$A$8:$A$107,A11)&lt;&gt;1),"ID inválido o duplicado",IF(OR(B11="",NOT(COUNTIFS('Instrucciones'!$A$15:$A$24,C11)=1),D11="",F11="",NOT(ISNUMBER(G11)),NOT(ISNUMBER(H11)),J11="",K11="",L11="",N11="",O11&lt;&gt;"Confirmado"),"Completar / revisar",IF(AND(D11="Rectificativa",OR(M11="",M11=A11,COUNTIFS('Documentos'!$A$8:$A$107,M11)&lt;&gt;1)),"Revisar original",IF(OR(P11="",AND(P11&lt;&gt;"EUR",OR(NOT(ISNUMBER(Q11)),R11=""))),"Revisar divisa",IF(AND(B11="Gasto",NOT(ISNUMBER(I11))),"Falta recepción","Revisado")))))))))))</x:f>
        <x:v>Revisado</x:v>
      </x:c>
      <x:c r="U11" s="12" t="n">
        <x:f>IF(A11="","",COUNTIFS('Lineas'!$B$8:$B$107,A11))</x:f>
        <x:v>1</x:v>
      </x:c>
      <x:c r="V11" s="12" t="n">
        <x:f>IF(A11="","",COUNTIFS('Lineas'!$B$8:$B$107,A11,'Lineas'!$Z$8:$Z$107,"&lt;&gt;Revisado"))</x:f>
        <x:v>0</x:v>
      </x:c>
      <x:c r="W11" s="15" t="n">
        <x:f>IF(A11="","",IF(OR(T11&lt;&gt;"Revisado",U11=0,V11&gt;0),"Pendiente",ROUND(SUMIFS('Lineas'!$Y$8:$Y$107,'Lineas'!$B$8:$B$107,A11),2)))</x:f>
        <x:v>605</x:v>
      </x:c>
      <x:c r="X11" s="15" t="n">
        <x:f>IF(A11="","",IF(AA11&gt;0,"Pendiente",ROUND(SUMIFS('Caja'!$D$8:$D$107,'Caja'!$B$8:$B$107,A11),2)))</x:f>
        <x:v>0</x:v>
      </x:c>
      <x:c r="Y11" s="15" t="n">
        <x:f>IF(A11="","",IF(AND(ISNUMBER(W11),ISNUMBER(X11)),ROUND(W11-X11,2),"Pendiente"))</x:f>
        <x:v>605</x:v>
      </x:c>
      <x:c r="Z11" s="12" t="str">
        <x:f>IF(A11="","",IF(NOT(ISNUMBER(Y11)),"Revisar datos",IF(ABS(Y11)&lt;=0.01,"Cerrado (tol. 0,01)",IF(AND(W11&gt;=0,Y11&lt;0),"Exceso cobro/pago","Pendiente"))))</x:f>
        <x:v>Pendiente</x:v>
      </x:c>
      <x:c r="AA11" s="12" t="n">
        <x:f>IF(A11="","",COUNTIFS('Caja'!$B$8:$B$107,A11,'Caja'!$K$8:$K$107,"&lt;&gt;Revisado"))</x:f>
        <x:v>0</x:v>
      </x:c>
      <x:c r="AB11" s="12" t="str">
        <x:f>IF(A11="","",IF(COUNTIFS('Documentos'!$B$8:$B$107,B11,'Documentos'!$C$8:$C$107,C11,'Documentos'!$E$8:$E$107,E11,'Documentos'!$F$8:$F$107,F11,'Documentos'!$K$8:$K$107,K11)&gt;1,"Comprobar documento repetido",""))</x:f>
      </x:c>
      <x:c r="AC11" s="11"/>
      <x:c r="AD11" s="12" t="str">
        <x:f>IF(A11="","",IF(AND(ISNUMBER(G11),ISNUMBER(H11)),IF(OR(YEAR(G11)&lt;&gt;YEAR(H11),INT((MONTH(G11)-1)/3)&lt;&gt;INT((MONTH(H11)-1)/3),COUNTIFS('Caja'!$B$8:$B$107,A11,'Caja'!$N$8:$N$107,"&lt;&gt;"&amp;YEAR(G11))+COUNTIFS('Caja'!$B$8:$B$107,A11,'Caja'!$O$8:$O$107,"&lt;&gt;"&amp;(INT((MONTH(G11)-1)/3)+1))&gt;0),"Revisar fechas de imputación",""),"Revisar fechas"))</x:f>
      </x:c>
      <x:c r="AE11" s="2"/>
      <x:c r="AF11" s="2"/>
      <x:c r="AG11" s="2"/>
      <x:c r="AH11" s="2"/>
      <x:c r="AI11" s="2"/>
      <x:c r="AJ11" s="2"/>
    </x:row>
    <x:row r="12" ht="23" customHeight="1">
      <x:c r="A12" s="11" t="str">
        <x:v>R4</x:v>
      </x:c>
      <x:c r="B12" s="11" t="str">
        <x:v>Ingreso</x:v>
      </x:c>
      <x:c r="C12" s="11" t="str">
        <x:v>ACT1</x:v>
      </x:c>
      <x:c r="D12" s="11" t="str">
        <x:v>Rectificativa</x:v>
      </x:c>
      <x:c r="E12" s="11" t="str">
        <x:v>EJ</x:v>
      </x:c>
      <x:c r="F12" s="11" t="str">
        <x:v>R4</x:v>
      </x:c>
      <x:c r="G12" s="13" t="n">
        <x:v>46117</x:v>
      </x:c>
      <x:c r="H12" s="13" t="n">
        <x:v>46117</x:v>
      </x:c>
      <x:c r="I12" s="13"/>
      <x:c r="J12" s="11" t="str">
        <x:v>Ejemplo ficticio</x:v>
      </x:c>
      <x:c r="K12" s="11" t="str">
        <x:v>FICTICIO-NO-VALIDO</x:v>
      </x:c>
      <x:c r="L12" s="11" t="str">
        <x:v>ES</x:v>
      </x:c>
      <x:c r="M12" s="11" t="str">
        <x:v>D4</x:v>
      </x:c>
      <x:c r="N12" s="11" t="str">
        <x:v>Justificante ficticio</x:v>
      </x:c>
      <x:c r="O12" s="11" t="str">
        <x:v>Confirmado</x:v>
      </x:c>
      <x:c r="P12" s="11" t="str">
        <x:v>EUR</x:v>
      </x:c>
      <x:c r="Q12" s="14"/>
      <x:c r="R12" s="11" t="str"/>
      <x:c r="S12" s="11" t="str">
        <x:v>Ejemplo ficticio</x:v>
      </x:c>
      <x:c r="T12" s="12" t="str">
        <x:f>IF(COUNTA(A12:S12)=0,"",IF(AND(B12="Gasto",AC12=""),"Falta número recepción",IF(COUNTA(A12:S12)=0,"",IF(NOT(AND(OR(B12="Ingreso",B12="Gasto"),OR(D12="Factura",D12="Rectificativa",D12="Anticipo",D12="Otro"))),"Revisar clasificación",IF(COUNTA(A12:S12)=0,"",IF(A12="","Falta ID",IF(OR(OR(ISNUMBER(FIND("*",A12)),ISNUMBER(FIND("?",A12))),COUNTIFS('Documentos'!$A$8:$A$107,A12)&lt;&gt;1),"ID inválido o duplicado",IF(OR(B12="",NOT(COUNTIFS('Instrucciones'!$A$15:$A$24,C12)=1),D12="",F12="",NOT(ISNUMBER(G12)),NOT(ISNUMBER(H12)),J12="",K12="",L12="",N12="",O12&lt;&gt;"Confirmado"),"Completar / revisar",IF(AND(D12="Rectificativa",OR(M12="",M12=A12,COUNTIFS('Documentos'!$A$8:$A$107,M12)&lt;&gt;1)),"Revisar original",IF(OR(P12="",AND(P12&lt;&gt;"EUR",OR(NOT(ISNUMBER(Q12)),R12=""))),"Revisar divisa",IF(AND(B12="Gasto",NOT(ISNUMBER(I12))),"Falta recepción","Revisado")))))))))))</x:f>
        <x:v>Revisado</x:v>
      </x:c>
      <x:c r="U12" s="12" t="n">
        <x:f>IF(A12="","",COUNTIFS('Lineas'!$B$8:$B$107,A12))</x:f>
        <x:v>1</x:v>
      </x:c>
      <x:c r="V12" s="12" t="n">
        <x:f>IF(A12="","",COUNTIFS('Lineas'!$B$8:$B$107,A12,'Lineas'!$Z$8:$Z$107,"&lt;&gt;Revisado"))</x:f>
        <x:v>0</x:v>
      </x:c>
      <x:c r="W12" s="15" t="n">
        <x:f>IF(A12="","",IF(OR(T12&lt;&gt;"Revisado",U12=0,V12&gt;0),"Pendiente",ROUND(SUMIFS('Lineas'!$Y$8:$Y$107,'Lineas'!$B$8:$B$107,A12),2)))</x:f>
        <x:v>-121</x:v>
      </x:c>
      <x:c r="X12" s="15" t="n">
        <x:f>IF(A12="","",IF(AA12&gt;0,"Pendiente",ROUND(SUMIFS('Caja'!$D$8:$D$107,'Caja'!$B$8:$B$107,A12),2)))</x:f>
        <x:v>0</x:v>
      </x:c>
      <x:c r="Y12" s="15" t="n">
        <x:f>IF(A12="","",IF(AND(ISNUMBER(W12),ISNUMBER(X12)),ROUND(W12-X12,2),"Pendiente"))</x:f>
        <x:v>-121</x:v>
      </x:c>
      <x:c r="Z12" s="12" t="str">
        <x:f>IF(A12="","",IF(NOT(ISNUMBER(Y12)),"Revisar datos",IF(ABS(Y12)&lt;=0.01,"Cerrado (tol. 0,01)",IF(AND(W12&gt;=0,Y12&lt;0),"Exceso cobro/pago","Pendiente"))))</x:f>
        <x:v>Pendiente</x:v>
      </x:c>
      <x:c r="AA12" s="12" t="n">
        <x:f>IF(A12="","",COUNTIFS('Caja'!$B$8:$B$107,A12,'Caja'!$K$8:$K$107,"&lt;&gt;Revisado"))</x:f>
        <x:v>0</x:v>
      </x:c>
      <x:c r="AB12" s="12" t="str">
        <x:f>IF(A12="","",IF(COUNTIFS('Documentos'!$B$8:$B$107,B12,'Documentos'!$C$8:$C$107,C12,'Documentos'!$E$8:$E$107,E12,'Documentos'!$F$8:$F$107,F12,'Documentos'!$K$8:$K$107,K12)&gt;1,"Comprobar documento repetido",""))</x:f>
      </x:c>
      <x:c r="AC12" s="11"/>
      <x:c r="AD12" s="12" t="str">
        <x:f>IF(A12="","",IF(AND(ISNUMBER(G12),ISNUMBER(H12)),IF(OR(YEAR(G12)&lt;&gt;YEAR(H12),INT((MONTH(G12)-1)/3)&lt;&gt;INT((MONTH(H12)-1)/3),COUNTIFS('Caja'!$B$8:$B$107,A12,'Caja'!$N$8:$N$107,"&lt;&gt;"&amp;YEAR(G12))+COUNTIFS('Caja'!$B$8:$B$107,A12,'Caja'!$O$8:$O$107,"&lt;&gt;"&amp;(INT((MONTH(G12)-1)/3)+1))&gt;0),"Revisar fechas de imputación",""),"Revisar fechas"))</x:f>
      </x:c>
      <x:c r="AE12" s="2"/>
      <x:c r="AF12" s="2"/>
      <x:c r="AG12" s="2"/>
      <x:c r="AH12" s="2"/>
      <x:c r="AI12" s="2"/>
      <x:c r="AJ12" s="2"/>
    </x:row>
    <x:row r="13" ht="23" customHeight="1">
      <x:c r="A13" s="11" t="str">
        <x:v>D5</x:v>
      </x:c>
      <x:c r="B13" s="11" t="str">
        <x:v>Gasto</x:v>
      </x:c>
      <x:c r="C13" s="11" t="str">
        <x:v>ACT1</x:v>
      </x:c>
      <x:c r="D13" s="11" t="str">
        <x:v>Factura</x:v>
      </x:c>
      <x:c r="E13" s="11" t="str">
        <x:v>EJ</x:v>
      </x:c>
      <x:c r="F13" s="11" t="str">
        <x:v>5</x:v>
      </x:c>
      <x:c r="G13" s="13" t="n">
        <x:v>46032</x:v>
      </x:c>
      <x:c r="H13" s="13" t="n">
        <x:v>46032</x:v>
      </x:c>
      <x:c r="I13" s="13" t="n">
        <x:v>46032</x:v>
      </x:c>
      <x:c r="J13" s="11" t="str">
        <x:v>Ejemplo ficticio</x:v>
      </x:c>
      <x:c r="K13" s="11" t="str">
        <x:v>FICTICIO-NO-VALIDO</x:v>
      </x:c>
      <x:c r="L13" s="11" t="str">
        <x:v>ES</x:v>
      </x:c>
      <x:c r="M13" s="11" t="str"/>
      <x:c r="N13" s="11" t="str">
        <x:v>Justificante ficticio</x:v>
      </x:c>
      <x:c r="O13" s="11" t="str">
        <x:v>Confirmado</x:v>
      </x:c>
      <x:c r="P13" s="11" t="str">
        <x:v>EUR</x:v>
      </x:c>
      <x:c r="Q13" s="14"/>
      <x:c r="R13" s="11" t="str"/>
      <x:c r="S13" s="11" t="str">
        <x:v>Ejemplo ficticio</x:v>
      </x:c>
      <x:c r="T13" s="12" t="str">
        <x:f>IF(COUNTA(A13:S13)=0,"",IF(AND(B13="Gasto",AC13=""),"Falta número recepción",IF(COUNTA(A13:S13)=0,"",IF(NOT(AND(OR(B13="Ingreso",B13="Gasto"),OR(D13="Factura",D13="Rectificativa",D13="Anticipo",D13="Otro"))),"Revisar clasificación",IF(COUNTA(A13:S13)=0,"",IF(A13="","Falta ID",IF(OR(OR(ISNUMBER(FIND("*",A13)),ISNUMBER(FIND("?",A13))),COUNTIFS('Documentos'!$A$8:$A$107,A13)&lt;&gt;1),"ID inválido o duplicado",IF(OR(B13="",NOT(COUNTIFS('Instrucciones'!$A$15:$A$24,C13)=1),D13="",F13="",NOT(ISNUMBER(G13)),NOT(ISNUMBER(H13)),J13="",K13="",L13="",N13="",O13&lt;&gt;"Confirmado"),"Completar / revisar",IF(AND(D13="Rectificativa",OR(M13="",M13=A13,COUNTIFS('Documentos'!$A$8:$A$107,M13)&lt;&gt;1)),"Revisar original",IF(OR(P13="",AND(P13&lt;&gt;"EUR",OR(NOT(ISNUMBER(Q13)),R13=""))),"Revisar divisa",IF(AND(B13="Gasto",NOT(ISNUMBER(I13))),"Falta recepción","Revisado")))))))))))</x:f>
        <x:v>Revisado</x:v>
      </x:c>
      <x:c r="U13" s="12" t="n">
        <x:f>IF(A13="","",COUNTIFS('Lineas'!$B$8:$B$107,A13))</x:f>
        <x:v>1</x:v>
      </x:c>
      <x:c r="V13" s="12" t="n">
        <x:f>IF(A13="","",COUNTIFS('Lineas'!$B$8:$B$107,A13,'Lineas'!$Z$8:$Z$107,"&lt;&gt;Revisado"))</x:f>
        <x:v>0</x:v>
      </x:c>
      <x:c r="W13" s="15" t="n">
        <x:f>IF(A13="","",IF(OR(T13&lt;&gt;"Revisado",U13=0,V13&gt;0),"Pendiente",ROUND(SUMIFS('Lineas'!$Y$8:$Y$107,'Lineas'!$B$8:$B$107,A13),2)))</x:f>
        <x:v>1452</x:v>
      </x:c>
      <x:c r="X13" s="15" t="n">
        <x:f>IF(A13="","",IF(AA13&gt;0,"Pendiente",ROUND(SUMIFS('Caja'!$D$8:$D$107,'Caja'!$B$8:$B$107,A13),2)))</x:f>
        <x:v>0</x:v>
      </x:c>
      <x:c r="Y13" s="15" t="n">
        <x:f>IF(A13="","",IF(AND(ISNUMBER(W13),ISNUMBER(X13)),ROUND(W13-X13,2),"Pendiente"))</x:f>
        <x:v>1452</x:v>
      </x:c>
      <x:c r="Z13" s="12" t="str">
        <x:f>IF(A13="","",IF(NOT(ISNUMBER(Y13)),"Revisar datos",IF(ABS(Y13)&lt;=0.01,"Cerrado (tol. 0,01)",IF(AND(W13&gt;=0,Y13&lt;0),"Exceso cobro/pago","Pendiente"))))</x:f>
        <x:v>Pendiente</x:v>
      </x:c>
      <x:c r="AA13" s="12" t="n">
        <x:f>IF(A13="","",COUNTIFS('Caja'!$B$8:$B$107,A13,'Caja'!$K$8:$K$107,"&lt;&gt;Revisado"))</x:f>
        <x:v>0</x:v>
      </x:c>
      <x:c r="AB13" s="12" t="str">
        <x:f>IF(A13="","",IF(COUNTIFS('Documentos'!$B$8:$B$107,B13,'Documentos'!$C$8:$C$107,C13,'Documentos'!$E$8:$E$107,E13,'Documentos'!$F$8:$F$107,F13,'Documentos'!$K$8:$K$107,K13)&gt;1,"Comprobar documento repetido",""))</x:f>
      </x:c>
      <x:c r="AC13" s="11" t="str">
        <x:v>REC-2</x:v>
      </x:c>
      <x:c r="AD13" s="12" t="str">
        <x:f>IF(A13="","",IF(AND(ISNUMBER(G13),ISNUMBER(H13)),IF(OR(YEAR(G13)&lt;&gt;YEAR(H13),INT((MONTH(G13)-1)/3)&lt;&gt;INT((MONTH(H13)-1)/3),COUNTIFS('Caja'!$B$8:$B$107,A13,'Caja'!$N$8:$N$107,"&lt;&gt;"&amp;YEAR(G13))+COUNTIFS('Caja'!$B$8:$B$107,A13,'Caja'!$O$8:$O$107,"&lt;&gt;"&amp;(INT((MONTH(G13)-1)/3)+1))&gt;0),"Revisar fechas de imputación",""),"Revisar fechas"))</x:f>
      </x:c>
      <x:c r="AE13" s="2"/>
      <x:c r="AF13" s="2"/>
      <x:c r="AG13" s="2"/>
      <x:c r="AH13" s="2"/>
      <x:c r="AI13" s="2"/>
      <x:c r="AJ13" s="2"/>
    </x:row>
    <x:row r="14" ht="23" customHeight="1">
      <x:c r="A14" s="11" t="str">
        <x:v>A6</x:v>
      </x:c>
      <x:c r="B14" s="11" t="str">
        <x:v>Ingreso</x:v>
      </x:c>
      <x:c r="C14" s="11" t="str">
        <x:v>ACT1</x:v>
      </x:c>
      <x:c r="D14" s="11" t="str">
        <x:v>Anticipo</x:v>
      </x:c>
      <x:c r="E14" s="11" t="str">
        <x:v>EJ</x:v>
      </x:c>
      <x:c r="F14" s="11" t="str">
        <x:v>6</x:v>
      </x:c>
      <x:c r="G14" s="13" t="n">
        <x:v>46174</x:v>
      </x:c>
      <x:c r="H14" s="13" t="n">
        <x:v>46174</x:v>
      </x:c>
      <x:c r="I14" s="13"/>
      <x:c r="J14" s="11" t="str">
        <x:v>Ejemplo ficticio</x:v>
      </x:c>
      <x:c r="K14" s="11" t="str">
        <x:v>FICTICIO-NO-VALIDO</x:v>
      </x:c>
      <x:c r="L14" s="11" t="str">
        <x:v>ES</x:v>
      </x:c>
      <x:c r="M14" s="11" t="str"/>
      <x:c r="N14" s="11" t="str">
        <x:v>Justificante ficticio</x:v>
      </x:c>
      <x:c r="O14" s="11" t="str">
        <x:v>Confirmado</x:v>
      </x:c>
      <x:c r="P14" s="11" t="str">
        <x:v>EUR</x:v>
      </x:c>
      <x:c r="Q14" s="14"/>
      <x:c r="R14" s="11" t="str"/>
      <x:c r="S14" s="11" t="str">
        <x:v>Ejemplo ficticio</x:v>
      </x:c>
      <x:c r="T14" s="12" t="str">
        <x:f>IF(COUNTA(A14:S14)=0,"",IF(AND(B14="Gasto",AC14=""),"Falta número recepción",IF(COUNTA(A14:S14)=0,"",IF(NOT(AND(OR(B14="Ingreso",B14="Gasto"),OR(D14="Factura",D14="Rectificativa",D14="Anticipo",D14="Otro"))),"Revisar clasificación",IF(COUNTA(A14:S14)=0,"",IF(A14="","Falta ID",IF(OR(OR(ISNUMBER(FIND("*",A14)),ISNUMBER(FIND("?",A14))),COUNTIFS('Documentos'!$A$8:$A$107,A14)&lt;&gt;1),"ID inválido o duplicado",IF(OR(B14="",NOT(COUNTIFS('Instrucciones'!$A$15:$A$24,C14)=1),D14="",F14="",NOT(ISNUMBER(G14)),NOT(ISNUMBER(H14)),J14="",K14="",L14="",N14="",O14&lt;&gt;"Confirmado"),"Completar / revisar",IF(AND(D14="Rectificativa",OR(M14="",M14=A14,COUNTIFS('Documentos'!$A$8:$A$107,M14)&lt;&gt;1)),"Revisar original",IF(OR(P14="",AND(P14&lt;&gt;"EUR",OR(NOT(ISNUMBER(Q14)),R14=""))),"Revisar divisa",IF(AND(B14="Gasto",NOT(ISNUMBER(I14))),"Falta recepción","Revisado")))))))))))</x:f>
        <x:v>Revisado</x:v>
      </x:c>
      <x:c r="U14" s="12" t="n">
        <x:f>IF(A14="","",COUNTIFS('Lineas'!$B$8:$B$107,A14))</x:f>
        <x:v>1</x:v>
      </x:c>
      <x:c r="V14" s="12" t="n">
        <x:f>IF(A14="","",COUNTIFS('Lineas'!$B$8:$B$107,A14,'Lineas'!$Z$8:$Z$107,"&lt;&gt;Revisado"))</x:f>
        <x:v>0</x:v>
      </x:c>
      <x:c r="W14" s="15" t="n">
        <x:f>IF(A14="","",IF(OR(T14&lt;&gt;"Revisado",U14=0,V14&gt;0),"Pendiente",ROUND(SUMIFS('Lineas'!$Y$8:$Y$107,'Lineas'!$B$8:$B$107,A14),2)))</x:f>
        <x:v>242</x:v>
      </x:c>
      <x:c r="X14" s="15" t="n">
        <x:f>IF(A14="","",IF(AA14&gt;0,"Pendiente",ROUND(SUMIFS('Caja'!$D$8:$D$107,'Caja'!$B$8:$B$107,A14),2)))</x:f>
        <x:v>242</x:v>
      </x:c>
      <x:c r="Y14" s="15" t="n">
        <x:f>IF(A14="","",IF(AND(ISNUMBER(W14),ISNUMBER(X14)),ROUND(W14-X14,2),"Pendiente"))</x:f>
        <x:v>0</x:v>
      </x:c>
      <x:c r="Z14" s="12" t="str">
        <x:f>IF(A14="","",IF(NOT(ISNUMBER(Y14)),"Revisar datos",IF(ABS(Y14)&lt;=0.01,"Cerrado (tol. 0,01)",IF(AND(W14&gt;=0,Y14&lt;0),"Exceso cobro/pago","Pendiente"))))</x:f>
        <x:v>Cerrado (tol. 0,01)</x:v>
      </x:c>
      <x:c r="AA14" s="12" t="n">
        <x:f>IF(A14="","",COUNTIFS('Caja'!$B$8:$B$107,A14,'Caja'!$K$8:$K$107,"&lt;&gt;Revisado"))</x:f>
        <x:v>0</x:v>
      </x:c>
      <x:c r="AB14" s="12" t="str">
        <x:f>IF(A14="","",IF(COUNTIFS('Documentos'!$B$8:$B$107,B14,'Documentos'!$C$8:$C$107,C14,'Documentos'!$E$8:$E$107,E14,'Documentos'!$F$8:$F$107,F14,'Documentos'!$K$8:$K$107,K14)&gt;1,"Comprobar documento repetido",""))</x:f>
      </x:c>
      <x:c r="AC14" s="11"/>
      <x:c r="AD14" s="12" t="str">
        <x:f>IF(A14="","",IF(AND(ISNUMBER(G14),ISNUMBER(H14)),IF(OR(YEAR(G14)&lt;&gt;YEAR(H14),INT((MONTH(G14)-1)/3)&lt;&gt;INT((MONTH(H14)-1)/3),COUNTIFS('Caja'!$B$8:$B$107,A14,'Caja'!$N$8:$N$107,"&lt;&gt;"&amp;YEAR(G14))+COUNTIFS('Caja'!$B$8:$B$107,A14,'Caja'!$O$8:$O$107,"&lt;&gt;"&amp;(INT((MONTH(G14)-1)/3)+1))&gt;0),"Revisar fechas de imputación",""),"Revisar fechas"))</x:f>
      </x:c>
      <x:c r="AE14" s="2"/>
      <x:c r="AF14" s="2"/>
      <x:c r="AG14" s="2"/>
      <x:c r="AH14" s="2"/>
      <x:c r="AI14" s="2"/>
      <x:c r="AJ14" s="2"/>
    </x:row>
    <x:row r="15" ht="23" customHeight="1">
      <x:c r="A15" s="11" t="str">
        <x:v>F6</x:v>
      </x:c>
      <x:c r="B15" s="11" t="str">
        <x:v>Ingreso</x:v>
      </x:c>
      <x:c r="C15" s="11" t="str">
        <x:v>ACT1</x:v>
      </x:c>
      <x:c r="D15" s="11" t="str">
        <x:v>Factura</x:v>
      </x:c>
      <x:c r="E15" s="11" t="str">
        <x:v>EJ</x:v>
      </x:c>
      <x:c r="F15" s="11" t="str">
        <x:v>7</x:v>
      </x:c>
      <x:c r="G15" s="13" t="n">
        <x:v>46203</x:v>
      </x:c>
      <x:c r="H15" s="13" t="n">
        <x:v>46203</x:v>
      </x:c>
      <x:c r="I15" s="13"/>
      <x:c r="J15" s="11" t="str">
        <x:v>Ejemplo ficticio</x:v>
      </x:c>
      <x:c r="K15" s="11" t="str">
        <x:v>FICTICIO-NO-VALIDO</x:v>
      </x:c>
      <x:c r="L15" s="11" t="str">
        <x:v>ES</x:v>
      </x:c>
      <x:c r="M15" s="11" t="str">
        <x:v>A6</x:v>
      </x:c>
      <x:c r="N15" s="11" t="str">
        <x:v>Justificante ficticio</x:v>
      </x:c>
      <x:c r="O15" s="11" t="str">
        <x:v>Confirmado</x:v>
      </x:c>
      <x:c r="P15" s="11" t="str">
        <x:v>EUR</x:v>
      </x:c>
      <x:c r="Q15" s="14"/>
      <x:c r="R15" s="11" t="str"/>
      <x:c r="S15" s="11" t="str">
        <x:v>Ejemplo ficticio</x:v>
      </x:c>
      <x:c r="T15" s="12" t="str">
        <x:f>IF(COUNTA(A15:S15)=0,"",IF(AND(B15="Gasto",AC15=""),"Falta número recepción",IF(COUNTA(A15:S15)=0,"",IF(NOT(AND(OR(B15="Ingreso",B15="Gasto"),OR(D15="Factura",D15="Rectificativa",D15="Anticipo",D15="Otro"))),"Revisar clasificación",IF(COUNTA(A15:S15)=0,"",IF(A15="","Falta ID",IF(OR(OR(ISNUMBER(FIND("*",A15)),ISNUMBER(FIND("?",A15))),COUNTIFS('Documentos'!$A$8:$A$107,A15)&lt;&gt;1),"ID inválido o duplicado",IF(OR(B15="",NOT(COUNTIFS('Instrucciones'!$A$15:$A$24,C15)=1),D15="",F15="",NOT(ISNUMBER(G15)),NOT(ISNUMBER(H15)),J15="",K15="",L15="",N15="",O15&lt;&gt;"Confirmado"),"Completar / revisar",IF(AND(D15="Rectificativa",OR(M15="",M15=A15,COUNTIFS('Documentos'!$A$8:$A$107,M15)&lt;&gt;1)),"Revisar original",IF(OR(P15="",AND(P15&lt;&gt;"EUR",OR(NOT(ISNUMBER(Q15)),R15=""))),"Revisar divisa",IF(AND(B15="Gasto",NOT(ISNUMBER(I15))),"Falta recepción","Revisado")))))))))))</x:f>
        <x:v>Revisado</x:v>
      </x:c>
      <x:c r="U15" s="12" t="n">
        <x:f>IF(A15="","",COUNTIFS('Lineas'!$B$8:$B$107,A15))</x:f>
        <x:v>1</x:v>
      </x:c>
      <x:c r="V15" s="12" t="n">
        <x:f>IF(A15="","",COUNTIFS('Lineas'!$B$8:$B$107,A15,'Lineas'!$Z$8:$Z$107,"&lt;&gt;Revisado"))</x:f>
        <x:v>0</x:v>
      </x:c>
      <x:c r="W15" s="15" t="n">
        <x:f>IF(A15="","",IF(OR(T15&lt;&gt;"Revisado",U15=0,V15&gt;0),"Pendiente",ROUND(SUMIFS('Lineas'!$Y$8:$Y$107,'Lineas'!$B$8:$B$107,A15),2)))</x:f>
        <x:v>363</x:v>
      </x:c>
      <x:c r="X15" s="15" t="n">
        <x:f>IF(A15="","",IF(AA15&gt;0,"Pendiente",ROUND(SUMIFS('Caja'!$D$8:$D$107,'Caja'!$B$8:$B$107,A15),2)))</x:f>
        <x:v>363</x:v>
      </x:c>
      <x:c r="Y15" s="15" t="n">
        <x:f>IF(A15="","",IF(AND(ISNUMBER(W15),ISNUMBER(X15)),ROUND(W15-X15,2),"Pendiente"))</x:f>
        <x:v>0</x:v>
      </x:c>
      <x:c r="Z15" s="12" t="str">
        <x:f>IF(A15="","",IF(NOT(ISNUMBER(Y15)),"Revisar datos",IF(ABS(Y15)&lt;=0.01,"Cerrado (tol. 0,01)",IF(AND(W15&gt;=0,Y15&lt;0),"Exceso cobro/pago","Pendiente"))))</x:f>
        <x:v>Cerrado (tol. 0,01)</x:v>
      </x:c>
      <x:c r="AA15" s="12" t="n">
        <x:f>IF(A15="","",COUNTIFS('Caja'!$B$8:$B$107,A15,'Caja'!$K$8:$K$107,"&lt;&gt;Revisado"))</x:f>
        <x:v>0</x:v>
      </x:c>
      <x:c r="AB15" s="12" t="str">
        <x:f>IF(A15="","",IF(COUNTIFS('Documentos'!$B$8:$B$107,B15,'Documentos'!$C$8:$C$107,C15,'Documentos'!$E$8:$E$107,E15,'Documentos'!$F$8:$F$107,F15,'Documentos'!$K$8:$K$107,K15)&gt;1,"Comprobar documento repetido",""))</x:f>
      </x:c>
      <x:c r="AC15" s="11"/>
      <x:c r="AD15" s="12" t="str">
        <x:f>IF(A15="","",IF(AND(ISNUMBER(G15),ISNUMBER(H15)),IF(OR(YEAR(G15)&lt;&gt;YEAR(H15),INT((MONTH(G15)-1)/3)&lt;&gt;INT((MONTH(H15)-1)/3),COUNTIFS('Caja'!$B$8:$B$107,A15,'Caja'!$N$8:$N$107,"&lt;&gt;"&amp;YEAR(G15))+COUNTIFS('Caja'!$B$8:$B$107,A15,'Caja'!$O$8:$O$107,"&lt;&gt;"&amp;(INT((MONTH(G15)-1)/3)+1))&gt;0),"Revisar fechas de imputación",""),"Revisar fechas"))</x:f>
      </x:c>
      <x:c r="AE15" s="2"/>
      <x:c r="AF15" s="2"/>
      <x:c r="AG15" s="2"/>
      <x:c r="AH15" s="2"/>
      <x:c r="AI15" s="2"/>
      <x:c r="AJ15" s="2"/>
    </x:row>
    <x:row r="16" ht="23" customHeight="1">
      <x:c r="A16" s="11" t="str">
        <x:v>P7</x:v>
      </x:c>
      <x:c r="B16" s="11" t="str">
        <x:v>Ingreso</x:v>
      </x:c>
      <x:c r="C16" s="11" t="str">
        <x:v>ACT1</x:v>
      </x:c>
      <x:c r="D16" s="11" t="str">
        <x:v>Factura</x:v>
      </x:c>
      <x:c r="E16" s="11" t="str">
        <x:v>EJ</x:v>
      </x:c>
      <x:c r="F16" s="11" t="str">
        <x:v>8</x:v>
      </x:c>
      <x:c r="G16" s="13" t="n">
        <x:v>46235</x:v>
      </x:c>
      <x:c r="H16" s="13" t="n">
        <x:v>46235</x:v>
      </x:c>
      <x:c r="I16" s="13"/>
      <x:c r="J16" s="11" t="str">
        <x:v>Ejemplo ficticio</x:v>
      </x:c>
      <x:c r="K16" s="11" t="str">
        <x:v>FICTICIO-NO-VALIDO</x:v>
      </x:c>
      <x:c r="L16" s="11" t="str">
        <x:v>ES</x:v>
      </x:c>
      <x:c r="M16" s="11" t="str"/>
      <x:c r="N16" s="11" t="str">
        <x:v>Justificante ficticio</x:v>
      </x:c>
      <x:c r="O16" s="11" t="str">
        <x:v>Confirmado</x:v>
      </x:c>
      <x:c r="P16" s="11" t="str">
        <x:v>EUR</x:v>
      </x:c>
      <x:c r="Q16" s="14"/>
      <x:c r="R16" s="11" t="str"/>
      <x:c r="S16" s="11" t="str">
        <x:v>Ejemplo ficticio</x:v>
      </x:c>
      <x:c r="T16" s="12" t="str">
        <x:f>IF(COUNTA(A16:S16)=0,"",IF(AND(B16="Gasto",AC16=""),"Falta número recepción",IF(COUNTA(A16:S16)=0,"",IF(NOT(AND(OR(B16="Ingreso",B16="Gasto"),OR(D16="Factura",D16="Rectificativa",D16="Anticipo",D16="Otro"))),"Revisar clasificación",IF(COUNTA(A16:S16)=0,"",IF(A16="","Falta ID",IF(OR(OR(ISNUMBER(FIND("*",A16)),ISNUMBER(FIND("?",A16))),COUNTIFS('Documentos'!$A$8:$A$107,A16)&lt;&gt;1),"ID inválido o duplicado",IF(OR(B16="",NOT(COUNTIFS('Instrucciones'!$A$15:$A$24,C16)=1),D16="",F16="",NOT(ISNUMBER(G16)),NOT(ISNUMBER(H16)),J16="",K16="",L16="",N16="",O16&lt;&gt;"Confirmado"),"Completar / revisar",IF(AND(D16="Rectificativa",OR(M16="",M16=A16,COUNTIFS('Documentos'!$A$8:$A$107,M16)&lt;&gt;1)),"Revisar original",IF(OR(P16="",AND(P16&lt;&gt;"EUR",OR(NOT(ISNUMBER(Q16)),R16=""))),"Revisar divisa",IF(AND(B16="Gasto",NOT(ISNUMBER(I16))),"Falta recepción","Revisado")))))))))))</x:f>
        <x:v>Revisado</x:v>
      </x:c>
      <x:c r="U16" s="12" t="n">
        <x:f>IF(A16="","",COUNTIFS('Lineas'!$B$8:$B$107,A16))</x:f>
        <x:v>1</x:v>
      </x:c>
      <x:c r="V16" s="12" t="n">
        <x:f>IF(A16="","",COUNTIFS('Lineas'!$B$8:$B$107,A16,'Lineas'!$Z$8:$Z$107,"&lt;&gt;Revisado"))</x:f>
        <x:v>1</x:v>
      </x:c>
      <x:c r="W16" s="15" t="str">
        <x:f>IF(A16="","",IF(OR(T16&lt;&gt;"Revisado",U16=0,V16&gt;0),"Pendiente",ROUND(SUMIFS('Lineas'!$Y$8:$Y$107,'Lineas'!$B$8:$B$107,A16),2)))</x:f>
        <x:v>Pendiente</x:v>
      </x:c>
      <x:c r="X16" s="15" t="n">
        <x:f>IF(A16="","",IF(AA16&gt;0,"Pendiente",ROUND(SUMIFS('Caja'!$D$8:$D$107,'Caja'!$B$8:$B$107,A16),2)))</x:f>
        <x:v>0</x:v>
      </x:c>
      <x:c r="Y16" s="15" t="str">
        <x:f>IF(A16="","",IF(AND(ISNUMBER(W16),ISNUMBER(X16)),ROUND(W16-X16,2),"Pendiente"))</x:f>
        <x:v>Pendiente</x:v>
      </x:c>
      <x:c r="Z16" s="12" t="str">
        <x:f>IF(A16="","",IF(NOT(ISNUMBER(Y16)),"Revisar datos",IF(ABS(Y16)&lt;=0.01,"Cerrado (tol. 0,01)",IF(AND(W16&gt;=0,Y16&lt;0),"Exceso cobro/pago","Pendiente"))))</x:f>
        <x:v>Revisar datos</x:v>
      </x:c>
      <x:c r="AA16" s="12" t="n">
        <x:f>IF(A16="","",COUNTIFS('Caja'!$B$8:$B$107,A16,'Caja'!$K$8:$K$107,"&lt;&gt;Revisado"))</x:f>
        <x:v>0</x:v>
      </x:c>
      <x:c r="AB16" s="12" t="str">
        <x:f>IF(A16="","",IF(COUNTIFS('Documentos'!$B$8:$B$107,B16,'Documentos'!$C$8:$C$107,C16,'Documentos'!$E$8:$E$107,E16,'Documentos'!$F$8:$F$107,F16,'Documentos'!$K$8:$K$107,K16)&gt;1,"Comprobar documento repetido",""))</x:f>
      </x:c>
      <x:c r="AC16" s="11"/>
      <x:c r="AD16" s="12" t="str">
        <x:f>IF(A16="","",IF(AND(ISNUMBER(G16),ISNUMBER(H16)),IF(OR(YEAR(G16)&lt;&gt;YEAR(H16),INT((MONTH(G16)-1)/3)&lt;&gt;INT((MONTH(H16)-1)/3),COUNTIFS('Caja'!$B$8:$B$107,A16,'Caja'!$N$8:$N$107,"&lt;&gt;"&amp;YEAR(G16))+COUNTIFS('Caja'!$B$8:$B$107,A16,'Caja'!$O$8:$O$107,"&lt;&gt;"&amp;(INT((MONTH(G16)-1)/3)+1))&gt;0),"Revisar fechas de imputación",""),"Revisar fechas"))</x:f>
      </x:c>
      <x:c r="AE16" s="2"/>
      <x:c r="AF16" s="2"/>
      <x:c r="AG16" s="2"/>
      <x:c r="AH16" s="2"/>
      <x:c r="AI16" s="2"/>
      <x:c r="AJ16" s="2"/>
    </x:row>
    <x:row r="17" ht="23" customHeight="1">
      <x:c r="A17" s="11"/>
      <x:c r="B17" s="11"/>
      <x:c r="C17" s="11"/>
      <x:c r="D17" s="11"/>
      <x:c r="E17" s="11"/>
      <x:c r="F17" s="11"/>
      <x:c r="G17" s="13"/>
      <x:c r="H17" s="13"/>
      <x:c r="I17" s="13"/>
      <x:c r="J17" s="11"/>
      <x:c r="K17" s="11"/>
      <x:c r="L17" s="11"/>
      <x:c r="M17" s="11"/>
      <x:c r="N17" s="11"/>
      <x:c r="O17" s="11"/>
      <x:c r="P17" s="11"/>
      <x:c r="Q17" s="14"/>
      <x:c r="R17" s="11"/>
      <x:c r="S17" s="11"/>
      <x:c r="T17" s="12" t="str">
        <x:f>IF(COUNTA(A17:S17)=0,"",IF(AND(B17="Gasto",AC17=""),"Falta número recepción",IF(COUNTA(A17:S17)=0,"",IF(NOT(AND(OR(B17="Ingreso",B17="Gasto"),OR(D17="Factura",D17="Rectificativa",D17="Anticipo",D17="Otro"))),"Revisar clasificación",IF(COUNTA(A17:S17)=0,"",IF(A17="","Falta ID",IF(OR(OR(ISNUMBER(FIND("*",A17)),ISNUMBER(FIND("?",A17))),COUNTIFS('Documentos'!$A$8:$A$107,A17)&lt;&gt;1),"ID inválido o duplicado",IF(OR(B17="",NOT(COUNTIFS('Instrucciones'!$A$15:$A$24,C17)=1),D17="",F17="",NOT(ISNUMBER(G17)),NOT(ISNUMBER(H17)),J17="",K17="",L17="",N17="",O17&lt;&gt;"Confirmado"),"Completar / revisar",IF(AND(D17="Rectificativa",OR(M17="",M17=A17,COUNTIFS('Documentos'!$A$8:$A$107,M17)&lt;&gt;1)),"Revisar original",IF(OR(P17="",AND(P17&lt;&gt;"EUR",OR(NOT(ISNUMBER(Q17)),R17=""))),"Revisar divisa",IF(AND(B17="Gasto",NOT(ISNUMBER(I17))),"Falta recepción","Revisado")))))))))))</x:f>
      </x:c>
      <x:c r="U17" s="12" t="str">
        <x:f>IF(A17="","",COUNTIFS('Lineas'!$B$8:$B$107,A17))</x:f>
      </x:c>
      <x:c r="V17" s="12" t="str">
        <x:f>IF(A17="","",COUNTIFS('Lineas'!$B$8:$B$107,A17,'Lineas'!$Z$8:$Z$107,"&lt;&gt;Revisado"))</x:f>
      </x:c>
      <x:c r="W17" s="15" t="str">
        <x:f>IF(A17="","",IF(OR(T17&lt;&gt;"Revisado",U17=0,V17&gt;0),"Pendiente",ROUND(SUMIFS('Lineas'!$Y$8:$Y$107,'Lineas'!$B$8:$B$107,A17),2)))</x:f>
      </x:c>
      <x:c r="X17" s="15" t="str">
        <x:f>IF(A17="","",IF(AA17&gt;0,"Pendiente",ROUND(SUMIFS('Caja'!$D$8:$D$107,'Caja'!$B$8:$B$107,A17),2)))</x:f>
      </x:c>
      <x:c r="Y17" s="15" t="str">
        <x:f>IF(A17="","",IF(AND(ISNUMBER(W17),ISNUMBER(X17)),ROUND(W17-X17,2),"Pendiente"))</x:f>
      </x:c>
      <x:c r="Z17" s="12" t="str">
        <x:f>IF(A17="","",IF(NOT(ISNUMBER(Y17)),"Revisar datos",IF(ABS(Y17)&lt;=0.01,"Cerrado (tol. 0,01)",IF(AND(W17&gt;=0,Y17&lt;0),"Exceso cobro/pago","Pendiente"))))</x:f>
      </x:c>
      <x:c r="AA17" s="12" t="str">
        <x:f>IF(A17="","",COUNTIFS('Caja'!$B$8:$B$107,A17,'Caja'!$K$8:$K$107,"&lt;&gt;Revisado"))</x:f>
      </x:c>
      <x:c r="AB17" s="12" t="str">
        <x:f>IF(A17="","",IF(COUNTIFS('Documentos'!$B$8:$B$107,B17,'Documentos'!$C$8:$C$107,C17,'Documentos'!$E$8:$E$107,E17,'Documentos'!$F$8:$F$107,F17,'Documentos'!$K$8:$K$107,K17)&gt;1,"Comprobar documento repetido",""))</x:f>
      </x:c>
      <x:c r="AC17" s="11"/>
      <x:c r="AD17" s="12" t="str">
        <x:f>IF(A17="","",IF(AND(ISNUMBER(G17),ISNUMBER(H17)),IF(OR(YEAR(G17)&lt;&gt;YEAR(H17),INT((MONTH(G17)-1)/3)&lt;&gt;INT((MONTH(H17)-1)/3),COUNTIFS('Caja'!$B$8:$B$107,A17,'Caja'!$N$8:$N$107,"&lt;&gt;"&amp;YEAR(G17))+COUNTIFS('Caja'!$B$8:$B$107,A17,'Caja'!$O$8:$O$107,"&lt;&gt;"&amp;(INT((MONTH(G17)-1)/3)+1))&gt;0),"Revisar fechas de imputación",""),"Revisar fechas"))</x:f>
      </x:c>
      <x:c r="AE17" s="2"/>
      <x:c r="AF17" s="2"/>
      <x:c r="AG17" s="2"/>
      <x:c r="AH17" s="2"/>
      <x:c r="AI17" s="2"/>
      <x:c r="AJ17" s="2"/>
    </x:row>
    <x:row r="18" ht="23" customHeight="1">
      <x:c r="A18" s="11"/>
      <x:c r="B18" s="11"/>
      <x:c r="C18" s="11"/>
      <x:c r="D18" s="11"/>
      <x:c r="E18" s="11"/>
      <x:c r="F18" s="11"/>
      <x:c r="G18" s="13"/>
      <x:c r="H18" s="13"/>
      <x:c r="I18" s="13"/>
      <x:c r="J18" s="11"/>
      <x:c r="K18" s="11"/>
      <x:c r="L18" s="11"/>
      <x:c r="M18" s="11"/>
      <x:c r="N18" s="11"/>
      <x:c r="O18" s="11"/>
      <x:c r="P18" s="11"/>
      <x:c r="Q18" s="14"/>
      <x:c r="R18" s="11"/>
      <x:c r="S18" s="11"/>
      <x:c r="T18" s="12" t="str">
        <x:f>IF(COUNTA(A18:S18)=0,"",IF(AND(B18="Gasto",AC18=""),"Falta número recepción",IF(COUNTA(A18:S18)=0,"",IF(NOT(AND(OR(B18="Ingreso",B18="Gasto"),OR(D18="Factura",D18="Rectificativa",D18="Anticipo",D18="Otro"))),"Revisar clasificación",IF(COUNTA(A18:S18)=0,"",IF(A18="","Falta ID",IF(OR(OR(ISNUMBER(FIND("*",A18)),ISNUMBER(FIND("?",A18))),COUNTIFS('Documentos'!$A$8:$A$107,A18)&lt;&gt;1),"ID inválido o duplicado",IF(OR(B18="",NOT(COUNTIFS('Instrucciones'!$A$15:$A$24,C18)=1),D18="",F18="",NOT(ISNUMBER(G18)),NOT(ISNUMBER(H18)),J18="",K18="",L18="",N18="",O18&lt;&gt;"Confirmado"),"Completar / revisar",IF(AND(D18="Rectificativa",OR(M18="",M18=A18,COUNTIFS('Documentos'!$A$8:$A$107,M18)&lt;&gt;1)),"Revisar original",IF(OR(P18="",AND(P18&lt;&gt;"EUR",OR(NOT(ISNUMBER(Q18)),R18=""))),"Revisar divisa",IF(AND(B18="Gasto",NOT(ISNUMBER(I18))),"Falta recepción","Revisado")))))))))))</x:f>
      </x:c>
      <x:c r="U18" s="12" t="str">
        <x:f>IF(A18="","",COUNTIFS('Lineas'!$B$8:$B$107,A18))</x:f>
      </x:c>
      <x:c r="V18" s="12" t="str">
        <x:f>IF(A18="","",COUNTIFS('Lineas'!$B$8:$B$107,A18,'Lineas'!$Z$8:$Z$107,"&lt;&gt;Revisado"))</x:f>
      </x:c>
      <x:c r="W18" s="15" t="str">
        <x:f>IF(A18="","",IF(OR(T18&lt;&gt;"Revisado",U18=0,V18&gt;0),"Pendiente",ROUND(SUMIFS('Lineas'!$Y$8:$Y$107,'Lineas'!$B$8:$B$107,A18),2)))</x:f>
      </x:c>
      <x:c r="X18" s="15" t="str">
        <x:f>IF(A18="","",IF(AA18&gt;0,"Pendiente",ROUND(SUMIFS('Caja'!$D$8:$D$107,'Caja'!$B$8:$B$107,A18),2)))</x:f>
      </x:c>
      <x:c r="Y18" s="15" t="str">
        <x:f>IF(A18="","",IF(AND(ISNUMBER(W18),ISNUMBER(X18)),ROUND(W18-X18,2),"Pendiente"))</x:f>
      </x:c>
      <x:c r="Z18" s="12" t="str">
        <x:f>IF(A18="","",IF(NOT(ISNUMBER(Y18)),"Revisar datos",IF(ABS(Y18)&lt;=0.01,"Cerrado (tol. 0,01)",IF(AND(W18&gt;=0,Y18&lt;0),"Exceso cobro/pago","Pendiente"))))</x:f>
      </x:c>
      <x:c r="AA18" s="12" t="str">
        <x:f>IF(A18="","",COUNTIFS('Caja'!$B$8:$B$107,A18,'Caja'!$K$8:$K$107,"&lt;&gt;Revisado"))</x:f>
      </x:c>
      <x:c r="AB18" s="12" t="str">
        <x:f>IF(A18="","",IF(COUNTIFS('Documentos'!$B$8:$B$107,B18,'Documentos'!$C$8:$C$107,C18,'Documentos'!$E$8:$E$107,E18,'Documentos'!$F$8:$F$107,F18,'Documentos'!$K$8:$K$107,K18)&gt;1,"Comprobar documento repetido",""))</x:f>
      </x:c>
      <x:c r="AC18" s="11"/>
      <x:c r="AD18" s="12" t="str">
        <x:f>IF(A18="","",IF(AND(ISNUMBER(G18),ISNUMBER(H18)),IF(OR(YEAR(G18)&lt;&gt;YEAR(H18),INT((MONTH(G18)-1)/3)&lt;&gt;INT((MONTH(H18)-1)/3),COUNTIFS('Caja'!$B$8:$B$107,A18,'Caja'!$N$8:$N$107,"&lt;&gt;"&amp;YEAR(G18))+COUNTIFS('Caja'!$B$8:$B$107,A18,'Caja'!$O$8:$O$107,"&lt;&gt;"&amp;(INT((MONTH(G18)-1)/3)+1))&gt;0),"Revisar fechas de imputación",""),"Revisar fechas"))</x:f>
      </x:c>
      <x:c r="AE18" s="2"/>
      <x:c r="AF18" s="2"/>
      <x:c r="AG18" s="2"/>
      <x:c r="AH18" s="2"/>
      <x:c r="AI18" s="2"/>
      <x:c r="AJ18" s="2"/>
    </x:row>
    <x:row r="19" ht="23" customHeight="1">
      <x:c r="A19" s="11"/>
      <x:c r="B19" s="11"/>
      <x:c r="C19" s="11"/>
      <x:c r="D19" s="11"/>
      <x:c r="E19" s="11"/>
      <x:c r="F19" s="11"/>
      <x:c r="G19" s="13"/>
      <x:c r="H19" s="13"/>
      <x:c r="I19" s="13"/>
      <x:c r="J19" s="11"/>
      <x:c r="K19" s="11"/>
      <x:c r="L19" s="11"/>
      <x:c r="M19" s="11"/>
      <x:c r="N19" s="11"/>
      <x:c r="O19" s="11"/>
      <x:c r="P19" s="11"/>
      <x:c r="Q19" s="14"/>
      <x:c r="R19" s="11"/>
      <x:c r="S19" s="11"/>
      <x:c r="T19" s="12" t="str">
        <x:f>IF(COUNTA(A19:S19)=0,"",IF(AND(B19="Gasto",AC19=""),"Falta número recepción",IF(COUNTA(A19:S19)=0,"",IF(NOT(AND(OR(B19="Ingreso",B19="Gasto"),OR(D19="Factura",D19="Rectificativa",D19="Anticipo",D19="Otro"))),"Revisar clasificación",IF(COUNTA(A19:S19)=0,"",IF(A19="","Falta ID",IF(OR(OR(ISNUMBER(FIND("*",A19)),ISNUMBER(FIND("?",A19))),COUNTIFS('Documentos'!$A$8:$A$107,A19)&lt;&gt;1),"ID inválido o duplicado",IF(OR(B19="",NOT(COUNTIFS('Instrucciones'!$A$15:$A$24,C19)=1),D19="",F19="",NOT(ISNUMBER(G19)),NOT(ISNUMBER(H19)),J19="",K19="",L19="",N19="",O19&lt;&gt;"Confirmado"),"Completar / revisar",IF(AND(D19="Rectificativa",OR(M19="",M19=A19,COUNTIFS('Documentos'!$A$8:$A$107,M19)&lt;&gt;1)),"Revisar original",IF(OR(P19="",AND(P19&lt;&gt;"EUR",OR(NOT(ISNUMBER(Q19)),R19=""))),"Revisar divisa",IF(AND(B19="Gasto",NOT(ISNUMBER(I19))),"Falta recepción","Revisado")))))))))))</x:f>
      </x:c>
      <x:c r="U19" s="12" t="str">
        <x:f>IF(A19="","",COUNTIFS('Lineas'!$B$8:$B$107,A19))</x:f>
      </x:c>
      <x:c r="V19" s="12" t="str">
        <x:f>IF(A19="","",COUNTIFS('Lineas'!$B$8:$B$107,A19,'Lineas'!$Z$8:$Z$107,"&lt;&gt;Revisado"))</x:f>
      </x:c>
      <x:c r="W19" s="15" t="str">
        <x:f>IF(A19="","",IF(OR(T19&lt;&gt;"Revisado",U19=0,V19&gt;0),"Pendiente",ROUND(SUMIFS('Lineas'!$Y$8:$Y$107,'Lineas'!$B$8:$B$107,A19),2)))</x:f>
      </x:c>
      <x:c r="X19" s="15" t="str">
        <x:f>IF(A19="","",IF(AA19&gt;0,"Pendiente",ROUND(SUMIFS('Caja'!$D$8:$D$107,'Caja'!$B$8:$B$107,A19),2)))</x:f>
      </x:c>
      <x:c r="Y19" s="15" t="str">
        <x:f>IF(A19="","",IF(AND(ISNUMBER(W19),ISNUMBER(X19)),ROUND(W19-X19,2),"Pendiente"))</x:f>
      </x:c>
      <x:c r="Z19" s="12" t="str">
        <x:f>IF(A19="","",IF(NOT(ISNUMBER(Y19)),"Revisar datos",IF(ABS(Y19)&lt;=0.01,"Cerrado (tol. 0,01)",IF(AND(W19&gt;=0,Y19&lt;0),"Exceso cobro/pago","Pendiente"))))</x:f>
      </x:c>
      <x:c r="AA19" s="12" t="str">
        <x:f>IF(A19="","",COUNTIFS('Caja'!$B$8:$B$107,A19,'Caja'!$K$8:$K$107,"&lt;&gt;Revisado"))</x:f>
      </x:c>
      <x:c r="AB19" s="12" t="str">
        <x:f>IF(A19="","",IF(COUNTIFS('Documentos'!$B$8:$B$107,B19,'Documentos'!$C$8:$C$107,C19,'Documentos'!$E$8:$E$107,E19,'Documentos'!$F$8:$F$107,F19,'Documentos'!$K$8:$K$107,K19)&gt;1,"Comprobar documento repetido",""))</x:f>
      </x:c>
      <x:c r="AC19" s="11"/>
      <x:c r="AD19" s="12" t="str">
        <x:f>IF(A19="","",IF(AND(ISNUMBER(G19),ISNUMBER(H19)),IF(OR(YEAR(G19)&lt;&gt;YEAR(H19),INT((MONTH(G19)-1)/3)&lt;&gt;INT((MONTH(H19)-1)/3),COUNTIFS('Caja'!$B$8:$B$107,A19,'Caja'!$N$8:$N$107,"&lt;&gt;"&amp;YEAR(G19))+COUNTIFS('Caja'!$B$8:$B$107,A19,'Caja'!$O$8:$O$107,"&lt;&gt;"&amp;(INT((MONTH(G19)-1)/3)+1))&gt;0),"Revisar fechas de imputación",""),"Revisar fechas"))</x:f>
      </x:c>
      <x:c r="AE19" s="2"/>
      <x:c r="AF19" s="2"/>
      <x:c r="AG19" s="2"/>
      <x:c r="AH19" s="2"/>
      <x:c r="AI19" s="2"/>
      <x:c r="AJ19" s="2"/>
    </x:row>
    <x:row r="20" ht="23" customHeight="1">
      <x:c r="A20" s="11"/>
      <x:c r="B20" s="11"/>
      <x:c r="C20" s="11"/>
      <x:c r="D20" s="11"/>
      <x:c r="E20" s="11"/>
      <x:c r="F20" s="11"/>
      <x:c r="G20" s="13"/>
      <x:c r="H20" s="13"/>
      <x:c r="I20" s="13"/>
      <x:c r="J20" s="11"/>
      <x:c r="K20" s="11"/>
      <x:c r="L20" s="11"/>
      <x:c r="M20" s="11"/>
      <x:c r="N20" s="11"/>
      <x:c r="O20" s="11"/>
      <x:c r="P20" s="11"/>
      <x:c r="Q20" s="14"/>
      <x:c r="R20" s="11"/>
      <x:c r="S20" s="11"/>
      <x:c r="T20" s="12" t="str">
        <x:f>IF(COUNTA(A20:S20)=0,"",IF(AND(B20="Gasto",AC20=""),"Falta número recepción",IF(COUNTA(A20:S20)=0,"",IF(NOT(AND(OR(B20="Ingreso",B20="Gasto"),OR(D20="Factura",D20="Rectificativa",D20="Anticipo",D20="Otro"))),"Revisar clasificación",IF(COUNTA(A20:S20)=0,"",IF(A20="","Falta ID",IF(OR(OR(ISNUMBER(FIND("*",A20)),ISNUMBER(FIND("?",A20))),COUNTIFS('Documentos'!$A$8:$A$107,A20)&lt;&gt;1),"ID inválido o duplicado",IF(OR(B20="",NOT(COUNTIFS('Instrucciones'!$A$15:$A$24,C20)=1),D20="",F20="",NOT(ISNUMBER(G20)),NOT(ISNUMBER(H20)),J20="",K20="",L20="",N20="",O20&lt;&gt;"Confirmado"),"Completar / revisar",IF(AND(D20="Rectificativa",OR(M20="",M20=A20,COUNTIFS('Documentos'!$A$8:$A$107,M20)&lt;&gt;1)),"Revisar original",IF(OR(P20="",AND(P20&lt;&gt;"EUR",OR(NOT(ISNUMBER(Q20)),R20=""))),"Revisar divisa",IF(AND(B20="Gasto",NOT(ISNUMBER(I20))),"Falta recepción","Revisado")))))))))))</x:f>
      </x:c>
      <x:c r="U20" s="12" t="str">
        <x:f>IF(A20="","",COUNTIFS('Lineas'!$B$8:$B$107,A20))</x:f>
      </x:c>
      <x:c r="V20" s="12" t="str">
        <x:f>IF(A20="","",COUNTIFS('Lineas'!$B$8:$B$107,A20,'Lineas'!$Z$8:$Z$107,"&lt;&gt;Revisado"))</x:f>
      </x:c>
      <x:c r="W20" s="15" t="str">
        <x:f>IF(A20="","",IF(OR(T20&lt;&gt;"Revisado",U20=0,V20&gt;0),"Pendiente",ROUND(SUMIFS('Lineas'!$Y$8:$Y$107,'Lineas'!$B$8:$B$107,A20),2)))</x:f>
      </x:c>
      <x:c r="X20" s="15" t="str">
        <x:f>IF(A20="","",IF(AA20&gt;0,"Pendiente",ROUND(SUMIFS('Caja'!$D$8:$D$107,'Caja'!$B$8:$B$107,A20),2)))</x:f>
      </x:c>
      <x:c r="Y20" s="15" t="str">
        <x:f>IF(A20="","",IF(AND(ISNUMBER(W20),ISNUMBER(X20)),ROUND(W20-X20,2),"Pendiente"))</x:f>
      </x:c>
      <x:c r="Z20" s="12" t="str">
        <x:f>IF(A20="","",IF(NOT(ISNUMBER(Y20)),"Revisar datos",IF(ABS(Y20)&lt;=0.01,"Cerrado (tol. 0,01)",IF(AND(W20&gt;=0,Y20&lt;0),"Exceso cobro/pago","Pendiente"))))</x:f>
      </x:c>
      <x:c r="AA20" s="12" t="str">
        <x:f>IF(A20="","",COUNTIFS('Caja'!$B$8:$B$107,A20,'Caja'!$K$8:$K$107,"&lt;&gt;Revisado"))</x:f>
      </x:c>
      <x:c r="AB20" s="12" t="str">
        <x:f>IF(A20="","",IF(COUNTIFS('Documentos'!$B$8:$B$107,B20,'Documentos'!$C$8:$C$107,C20,'Documentos'!$E$8:$E$107,E20,'Documentos'!$F$8:$F$107,F20,'Documentos'!$K$8:$K$107,K20)&gt;1,"Comprobar documento repetido",""))</x:f>
      </x:c>
      <x:c r="AC20" s="11"/>
      <x:c r="AD20" s="12" t="str">
        <x:f>IF(A20="","",IF(AND(ISNUMBER(G20),ISNUMBER(H20)),IF(OR(YEAR(G20)&lt;&gt;YEAR(H20),INT((MONTH(G20)-1)/3)&lt;&gt;INT((MONTH(H20)-1)/3),COUNTIFS('Caja'!$B$8:$B$107,A20,'Caja'!$N$8:$N$107,"&lt;&gt;"&amp;YEAR(G20))+COUNTIFS('Caja'!$B$8:$B$107,A20,'Caja'!$O$8:$O$107,"&lt;&gt;"&amp;(INT((MONTH(G20)-1)/3)+1))&gt;0),"Revisar fechas de imputación",""),"Revisar fechas"))</x:f>
      </x:c>
      <x:c r="AE20" s="2"/>
      <x:c r="AF20" s="2"/>
      <x:c r="AG20" s="2"/>
      <x:c r="AH20" s="2"/>
      <x:c r="AI20" s="2"/>
      <x:c r="AJ20" s="2"/>
    </x:row>
    <x:row r="21" ht="23" customHeight="1">
      <x:c r="A21" s="11"/>
      <x:c r="B21" s="11"/>
      <x:c r="C21" s="11"/>
      <x:c r="D21" s="11"/>
      <x:c r="E21" s="11"/>
      <x:c r="F21" s="11"/>
      <x:c r="G21" s="13"/>
      <x:c r="H21" s="13"/>
      <x:c r="I21" s="13"/>
      <x:c r="J21" s="11"/>
      <x:c r="K21" s="11"/>
      <x:c r="L21" s="11"/>
      <x:c r="M21" s="11"/>
      <x:c r="N21" s="11"/>
      <x:c r="O21" s="11"/>
      <x:c r="P21" s="11"/>
      <x:c r="Q21" s="14"/>
      <x:c r="R21" s="11"/>
      <x:c r="S21" s="11"/>
      <x:c r="T21" s="12" t="str">
        <x:f>IF(COUNTA(A21:S21)=0,"",IF(AND(B21="Gasto",AC21=""),"Falta número recepción",IF(COUNTA(A21:S21)=0,"",IF(NOT(AND(OR(B21="Ingreso",B21="Gasto"),OR(D21="Factura",D21="Rectificativa",D21="Anticipo",D21="Otro"))),"Revisar clasificación",IF(COUNTA(A21:S21)=0,"",IF(A21="","Falta ID",IF(OR(OR(ISNUMBER(FIND("*",A21)),ISNUMBER(FIND("?",A21))),COUNTIFS('Documentos'!$A$8:$A$107,A21)&lt;&gt;1),"ID inválido o duplicado",IF(OR(B21="",NOT(COUNTIFS('Instrucciones'!$A$15:$A$24,C21)=1),D21="",F21="",NOT(ISNUMBER(G21)),NOT(ISNUMBER(H21)),J21="",K21="",L21="",N21="",O21&lt;&gt;"Confirmado"),"Completar / revisar",IF(AND(D21="Rectificativa",OR(M21="",M21=A21,COUNTIFS('Documentos'!$A$8:$A$107,M21)&lt;&gt;1)),"Revisar original",IF(OR(P21="",AND(P21&lt;&gt;"EUR",OR(NOT(ISNUMBER(Q21)),R21=""))),"Revisar divisa",IF(AND(B21="Gasto",NOT(ISNUMBER(I21))),"Falta recepción","Revisado")))))))))))</x:f>
      </x:c>
      <x:c r="U21" s="12" t="str">
        <x:f>IF(A21="","",COUNTIFS('Lineas'!$B$8:$B$107,A21))</x:f>
      </x:c>
      <x:c r="V21" s="12" t="str">
        <x:f>IF(A21="","",COUNTIFS('Lineas'!$B$8:$B$107,A21,'Lineas'!$Z$8:$Z$107,"&lt;&gt;Revisado"))</x:f>
      </x:c>
      <x:c r="W21" s="15" t="str">
        <x:f>IF(A21="","",IF(OR(T21&lt;&gt;"Revisado",U21=0,V21&gt;0),"Pendiente",ROUND(SUMIFS('Lineas'!$Y$8:$Y$107,'Lineas'!$B$8:$B$107,A21),2)))</x:f>
      </x:c>
      <x:c r="X21" s="15" t="str">
        <x:f>IF(A21="","",IF(AA21&gt;0,"Pendiente",ROUND(SUMIFS('Caja'!$D$8:$D$107,'Caja'!$B$8:$B$107,A21),2)))</x:f>
      </x:c>
      <x:c r="Y21" s="15" t="str">
        <x:f>IF(A21="","",IF(AND(ISNUMBER(W21),ISNUMBER(X21)),ROUND(W21-X21,2),"Pendiente"))</x:f>
      </x:c>
      <x:c r="Z21" s="12" t="str">
        <x:f>IF(A21="","",IF(NOT(ISNUMBER(Y21)),"Revisar datos",IF(ABS(Y21)&lt;=0.01,"Cerrado (tol. 0,01)",IF(AND(W21&gt;=0,Y21&lt;0),"Exceso cobro/pago","Pendiente"))))</x:f>
      </x:c>
      <x:c r="AA21" s="12" t="str">
        <x:f>IF(A21="","",COUNTIFS('Caja'!$B$8:$B$107,A21,'Caja'!$K$8:$K$107,"&lt;&gt;Revisado"))</x:f>
      </x:c>
      <x:c r="AB21" s="12" t="str">
        <x:f>IF(A21="","",IF(COUNTIFS('Documentos'!$B$8:$B$107,B21,'Documentos'!$C$8:$C$107,C21,'Documentos'!$E$8:$E$107,E21,'Documentos'!$F$8:$F$107,F21,'Documentos'!$K$8:$K$107,K21)&gt;1,"Comprobar documento repetido",""))</x:f>
      </x:c>
      <x:c r="AC21" s="11"/>
      <x:c r="AD21" s="12" t="str">
        <x:f>IF(A21="","",IF(AND(ISNUMBER(G21),ISNUMBER(H21)),IF(OR(YEAR(G21)&lt;&gt;YEAR(H21),INT((MONTH(G21)-1)/3)&lt;&gt;INT((MONTH(H21)-1)/3),COUNTIFS('Caja'!$B$8:$B$107,A21,'Caja'!$N$8:$N$107,"&lt;&gt;"&amp;YEAR(G21))+COUNTIFS('Caja'!$B$8:$B$107,A21,'Caja'!$O$8:$O$107,"&lt;&gt;"&amp;(INT((MONTH(G21)-1)/3)+1))&gt;0),"Revisar fechas de imputación",""),"Revisar fechas"))</x:f>
      </x:c>
      <x:c r="AE21" s="2"/>
      <x:c r="AF21" s="2"/>
      <x:c r="AG21" s="2"/>
      <x:c r="AH21" s="2"/>
      <x:c r="AI21" s="2"/>
      <x:c r="AJ21" s="2"/>
    </x:row>
    <x:row r="22" ht="23" customHeight="1">
      <x:c r="A22" s="11"/>
      <x:c r="B22" s="11"/>
      <x:c r="C22" s="11"/>
      <x:c r="D22" s="11"/>
      <x:c r="E22" s="11"/>
      <x:c r="F22" s="11"/>
      <x:c r="G22" s="13"/>
      <x:c r="H22" s="13"/>
      <x:c r="I22" s="13"/>
      <x:c r="J22" s="11"/>
      <x:c r="K22" s="11"/>
      <x:c r="L22" s="11"/>
      <x:c r="M22" s="11"/>
      <x:c r="N22" s="11"/>
      <x:c r="O22" s="11"/>
      <x:c r="P22" s="11"/>
      <x:c r="Q22" s="14"/>
      <x:c r="R22" s="11"/>
      <x:c r="S22" s="11"/>
      <x:c r="T22" s="12" t="str">
        <x:f>IF(COUNTA(A22:S22)=0,"",IF(AND(B22="Gasto",AC22=""),"Falta número recepción",IF(COUNTA(A22:S22)=0,"",IF(NOT(AND(OR(B22="Ingreso",B22="Gasto"),OR(D22="Factura",D22="Rectificativa",D22="Anticipo",D22="Otro"))),"Revisar clasificación",IF(COUNTA(A22:S22)=0,"",IF(A22="","Falta ID",IF(OR(OR(ISNUMBER(FIND("*",A22)),ISNUMBER(FIND("?",A22))),COUNTIFS('Documentos'!$A$8:$A$107,A22)&lt;&gt;1),"ID inválido o duplicado",IF(OR(B22="",NOT(COUNTIFS('Instrucciones'!$A$15:$A$24,C22)=1),D22="",F22="",NOT(ISNUMBER(G22)),NOT(ISNUMBER(H22)),J22="",K22="",L22="",N22="",O22&lt;&gt;"Confirmado"),"Completar / revisar",IF(AND(D22="Rectificativa",OR(M22="",M22=A22,COUNTIFS('Documentos'!$A$8:$A$107,M22)&lt;&gt;1)),"Revisar original",IF(OR(P22="",AND(P22&lt;&gt;"EUR",OR(NOT(ISNUMBER(Q22)),R22=""))),"Revisar divisa",IF(AND(B22="Gasto",NOT(ISNUMBER(I22))),"Falta recepción","Revisado")))))))))))</x:f>
      </x:c>
      <x:c r="U22" s="12" t="str">
        <x:f>IF(A22="","",COUNTIFS('Lineas'!$B$8:$B$107,A22))</x:f>
      </x:c>
      <x:c r="V22" s="12" t="str">
        <x:f>IF(A22="","",COUNTIFS('Lineas'!$B$8:$B$107,A22,'Lineas'!$Z$8:$Z$107,"&lt;&gt;Revisado"))</x:f>
      </x:c>
      <x:c r="W22" s="15" t="str">
        <x:f>IF(A22="","",IF(OR(T22&lt;&gt;"Revisado",U22=0,V22&gt;0),"Pendiente",ROUND(SUMIFS('Lineas'!$Y$8:$Y$107,'Lineas'!$B$8:$B$107,A22),2)))</x:f>
      </x:c>
      <x:c r="X22" s="15" t="str">
        <x:f>IF(A22="","",IF(AA22&gt;0,"Pendiente",ROUND(SUMIFS('Caja'!$D$8:$D$107,'Caja'!$B$8:$B$107,A22),2)))</x:f>
      </x:c>
      <x:c r="Y22" s="15" t="str">
        <x:f>IF(A22="","",IF(AND(ISNUMBER(W22),ISNUMBER(X22)),ROUND(W22-X22,2),"Pendiente"))</x:f>
      </x:c>
      <x:c r="Z22" s="12" t="str">
        <x:f>IF(A22="","",IF(NOT(ISNUMBER(Y22)),"Revisar datos",IF(ABS(Y22)&lt;=0.01,"Cerrado (tol. 0,01)",IF(AND(W22&gt;=0,Y22&lt;0),"Exceso cobro/pago","Pendiente"))))</x:f>
      </x:c>
      <x:c r="AA22" s="12" t="str">
        <x:f>IF(A22="","",COUNTIFS('Caja'!$B$8:$B$107,A22,'Caja'!$K$8:$K$107,"&lt;&gt;Revisado"))</x:f>
      </x:c>
      <x:c r="AB22" s="12" t="str">
        <x:f>IF(A22="","",IF(COUNTIFS('Documentos'!$B$8:$B$107,B22,'Documentos'!$C$8:$C$107,C22,'Documentos'!$E$8:$E$107,E22,'Documentos'!$F$8:$F$107,F22,'Documentos'!$K$8:$K$107,K22)&gt;1,"Comprobar documento repetido",""))</x:f>
      </x:c>
      <x:c r="AC22" s="11"/>
      <x:c r="AD22" s="12" t="str">
        <x:f>IF(A22="","",IF(AND(ISNUMBER(G22),ISNUMBER(H22)),IF(OR(YEAR(G22)&lt;&gt;YEAR(H22),INT((MONTH(G22)-1)/3)&lt;&gt;INT((MONTH(H22)-1)/3),COUNTIFS('Caja'!$B$8:$B$107,A22,'Caja'!$N$8:$N$107,"&lt;&gt;"&amp;YEAR(G22))+COUNTIFS('Caja'!$B$8:$B$107,A22,'Caja'!$O$8:$O$107,"&lt;&gt;"&amp;(INT((MONTH(G22)-1)/3)+1))&gt;0),"Revisar fechas de imputación",""),"Revisar fechas"))</x:f>
      </x:c>
      <x:c r="AE22" s="2"/>
      <x:c r="AF22" s="2"/>
      <x:c r="AG22" s="2"/>
      <x:c r="AH22" s="2"/>
      <x:c r="AI22" s="2"/>
      <x:c r="AJ22" s="2"/>
    </x:row>
    <x:row r="23" ht="23" customHeight="1">
      <x:c r="A23" s="11"/>
      <x:c r="B23" s="11"/>
      <x:c r="C23" s="11"/>
      <x:c r="D23" s="11"/>
      <x:c r="E23" s="11"/>
      <x:c r="F23" s="11"/>
      <x:c r="G23" s="13"/>
      <x:c r="H23" s="13"/>
      <x:c r="I23" s="13"/>
      <x:c r="J23" s="11"/>
      <x:c r="K23" s="11"/>
      <x:c r="L23" s="11"/>
      <x:c r="M23" s="11"/>
      <x:c r="N23" s="11"/>
      <x:c r="O23" s="11"/>
      <x:c r="P23" s="11"/>
      <x:c r="Q23" s="14"/>
      <x:c r="R23" s="11"/>
      <x:c r="S23" s="11"/>
      <x:c r="T23" s="12" t="str">
        <x:f>IF(COUNTA(A23:S23)=0,"",IF(AND(B23="Gasto",AC23=""),"Falta número recepción",IF(COUNTA(A23:S23)=0,"",IF(NOT(AND(OR(B23="Ingreso",B23="Gasto"),OR(D23="Factura",D23="Rectificativa",D23="Anticipo",D23="Otro"))),"Revisar clasificación",IF(COUNTA(A23:S23)=0,"",IF(A23="","Falta ID",IF(OR(OR(ISNUMBER(FIND("*",A23)),ISNUMBER(FIND("?",A23))),COUNTIFS('Documentos'!$A$8:$A$107,A23)&lt;&gt;1),"ID inválido o duplicado",IF(OR(B23="",NOT(COUNTIFS('Instrucciones'!$A$15:$A$24,C23)=1),D23="",F23="",NOT(ISNUMBER(G23)),NOT(ISNUMBER(H23)),J23="",K23="",L23="",N23="",O23&lt;&gt;"Confirmado"),"Completar / revisar",IF(AND(D23="Rectificativa",OR(M23="",M23=A23,COUNTIFS('Documentos'!$A$8:$A$107,M23)&lt;&gt;1)),"Revisar original",IF(OR(P23="",AND(P23&lt;&gt;"EUR",OR(NOT(ISNUMBER(Q23)),R23=""))),"Revisar divisa",IF(AND(B23="Gasto",NOT(ISNUMBER(I23))),"Falta recepción","Revisado")))))))))))</x:f>
      </x:c>
      <x:c r="U23" s="12" t="str">
        <x:f>IF(A23="","",COUNTIFS('Lineas'!$B$8:$B$107,A23))</x:f>
      </x:c>
      <x:c r="V23" s="12" t="str">
        <x:f>IF(A23="","",COUNTIFS('Lineas'!$B$8:$B$107,A23,'Lineas'!$Z$8:$Z$107,"&lt;&gt;Revisado"))</x:f>
      </x:c>
      <x:c r="W23" s="15" t="str">
        <x:f>IF(A23="","",IF(OR(T23&lt;&gt;"Revisado",U23=0,V23&gt;0),"Pendiente",ROUND(SUMIFS('Lineas'!$Y$8:$Y$107,'Lineas'!$B$8:$B$107,A23),2)))</x:f>
      </x:c>
      <x:c r="X23" s="15" t="str">
        <x:f>IF(A23="","",IF(AA23&gt;0,"Pendiente",ROUND(SUMIFS('Caja'!$D$8:$D$107,'Caja'!$B$8:$B$107,A23),2)))</x:f>
      </x:c>
      <x:c r="Y23" s="15" t="str">
        <x:f>IF(A23="","",IF(AND(ISNUMBER(W23),ISNUMBER(X23)),ROUND(W23-X23,2),"Pendiente"))</x:f>
      </x:c>
      <x:c r="Z23" s="12" t="str">
        <x:f>IF(A23="","",IF(NOT(ISNUMBER(Y23)),"Revisar datos",IF(ABS(Y23)&lt;=0.01,"Cerrado (tol. 0,01)",IF(AND(W23&gt;=0,Y23&lt;0),"Exceso cobro/pago","Pendiente"))))</x:f>
      </x:c>
      <x:c r="AA23" s="12" t="str">
        <x:f>IF(A23="","",COUNTIFS('Caja'!$B$8:$B$107,A23,'Caja'!$K$8:$K$107,"&lt;&gt;Revisado"))</x:f>
      </x:c>
      <x:c r="AB23" s="12" t="str">
        <x:f>IF(A23="","",IF(COUNTIFS('Documentos'!$B$8:$B$107,B23,'Documentos'!$C$8:$C$107,C23,'Documentos'!$E$8:$E$107,E23,'Documentos'!$F$8:$F$107,F23,'Documentos'!$K$8:$K$107,K23)&gt;1,"Comprobar documento repetido",""))</x:f>
      </x:c>
      <x:c r="AC23" s="11"/>
      <x:c r="AD23" s="12" t="str">
        <x:f>IF(A23="","",IF(AND(ISNUMBER(G23),ISNUMBER(H23)),IF(OR(YEAR(G23)&lt;&gt;YEAR(H23),INT((MONTH(G23)-1)/3)&lt;&gt;INT((MONTH(H23)-1)/3),COUNTIFS('Caja'!$B$8:$B$107,A23,'Caja'!$N$8:$N$107,"&lt;&gt;"&amp;YEAR(G23))+COUNTIFS('Caja'!$B$8:$B$107,A23,'Caja'!$O$8:$O$107,"&lt;&gt;"&amp;(INT((MONTH(G23)-1)/3)+1))&gt;0),"Revisar fechas de imputación",""),"Revisar fechas"))</x:f>
      </x:c>
      <x:c r="AE23" s="2"/>
      <x:c r="AF23" s="2"/>
      <x:c r="AG23" s="2"/>
      <x:c r="AH23" s="2"/>
      <x:c r="AI23" s="2"/>
      <x:c r="AJ23" s="2"/>
    </x:row>
    <x:row r="24" ht="23" customHeight="1">
      <x:c r="A24" s="11"/>
      <x:c r="B24" s="11"/>
      <x:c r="C24" s="11"/>
      <x:c r="D24" s="11"/>
      <x:c r="E24" s="11"/>
      <x:c r="F24" s="11"/>
      <x:c r="G24" s="13"/>
      <x:c r="H24" s="13"/>
      <x:c r="I24" s="13"/>
      <x:c r="J24" s="11"/>
      <x:c r="K24" s="11"/>
      <x:c r="L24" s="11"/>
      <x:c r="M24" s="11"/>
      <x:c r="N24" s="11"/>
      <x:c r="O24" s="11"/>
      <x:c r="P24" s="11"/>
      <x:c r="Q24" s="14"/>
      <x:c r="R24" s="11"/>
      <x:c r="S24" s="11"/>
      <x:c r="T24" s="12" t="str">
        <x:f>IF(COUNTA(A24:S24)=0,"",IF(AND(B24="Gasto",AC24=""),"Falta número recepción",IF(COUNTA(A24:S24)=0,"",IF(NOT(AND(OR(B24="Ingreso",B24="Gasto"),OR(D24="Factura",D24="Rectificativa",D24="Anticipo",D24="Otro"))),"Revisar clasificación",IF(COUNTA(A24:S24)=0,"",IF(A24="","Falta ID",IF(OR(OR(ISNUMBER(FIND("*",A24)),ISNUMBER(FIND("?",A24))),COUNTIFS('Documentos'!$A$8:$A$107,A24)&lt;&gt;1),"ID inválido o duplicado",IF(OR(B24="",NOT(COUNTIFS('Instrucciones'!$A$15:$A$24,C24)=1),D24="",F24="",NOT(ISNUMBER(G24)),NOT(ISNUMBER(H24)),J24="",K24="",L24="",N24="",O24&lt;&gt;"Confirmado"),"Completar / revisar",IF(AND(D24="Rectificativa",OR(M24="",M24=A24,COUNTIFS('Documentos'!$A$8:$A$107,M24)&lt;&gt;1)),"Revisar original",IF(OR(P24="",AND(P24&lt;&gt;"EUR",OR(NOT(ISNUMBER(Q24)),R24=""))),"Revisar divisa",IF(AND(B24="Gasto",NOT(ISNUMBER(I24))),"Falta recepción","Revisado")))))))))))</x:f>
      </x:c>
      <x:c r="U24" s="12" t="str">
        <x:f>IF(A24="","",COUNTIFS('Lineas'!$B$8:$B$107,A24))</x:f>
      </x:c>
      <x:c r="V24" s="12" t="str">
        <x:f>IF(A24="","",COUNTIFS('Lineas'!$B$8:$B$107,A24,'Lineas'!$Z$8:$Z$107,"&lt;&gt;Revisado"))</x:f>
      </x:c>
      <x:c r="W24" s="15" t="str">
        <x:f>IF(A24="","",IF(OR(T24&lt;&gt;"Revisado",U24=0,V24&gt;0),"Pendiente",ROUND(SUMIFS('Lineas'!$Y$8:$Y$107,'Lineas'!$B$8:$B$107,A24),2)))</x:f>
      </x:c>
      <x:c r="X24" s="15" t="str">
        <x:f>IF(A24="","",IF(AA24&gt;0,"Pendiente",ROUND(SUMIFS('Caja'!$D$8:$D$107,'Caja'!$B$8:$B$107,A24),2)))</x:f>
      </x:c>
      <x:c r="Y24" s="15" t="str">
        <x:f>IF(A24="","",IF(AND(ISNUMBER(W24),ISNUMBER(X24)),ROUND(W24-X24,2),"Pendiente"))</x:f>
      </x:c>
      <x:c r="Z24" s="12" t="str">
        <x:f>IF(A24="","",IF(NOT(ISNUMBER(Y24)),"Revisar datos",IF(ABS(Y24)&lt;=0.01,"Cerrado (tol. 0,01)",IF(AND(W24&gt;=0,Y24&lt;0),"Exceso cobro/pago","Pendiente"))))</x:f>
      </x:c>
      <x:c r="AA24" s="12" t="str">
        <x:f>IF(A24="","",COUNTIFS('Caja'!$B$8:$B$107,A24,'Caja'!$K$8:$K$107,"&lt;&gt;Revisado"))</x:f>
      </x:c>
      <x:c r="AB24" s="12" t="str">
        <x:f>IF(A24="","",IF(COUNTIFS('Documentos'!$B$8:$B$107,B24,'Documentos'!$C$8:$C$107,C24,'Documentos'!$E$8:$E$107,E24,'Documentos'!$F$8:$F$107,F24,'Documentos'!$K$8:$K$107,K24)&gt;1,"Comprobar documento repetido",""))</x:f>
      </x:c>
      <x:c r="AC24" s="11"/>
      <x:c r="AD24" s="12" t="str">
        <x:f>IF(A24="","",IF(AND(ISNUMBER(G24),ISNUMBER(H24)),IF(OR(YEAR(G24)&lt;&gt;YEAR(H24),INT((MONTH(G24)-1)/3)&lt;&gt;INT((MONTH(H24)-1)/3),COUNTIFS('Caja'!$B$8:$B$107,A24,'Caja'!$N$8:$N$107,"&lt;&gt;"&amp;YEAR(G24))+COUNTIFS('Caja'!$B$8:$B$107,A24,'Caja'!$O$8:$O$107,"&lt;&gt;"&amp;(INT((MONTH(G24)-1)/3)+1))&gt;0),"Revisar fechas de imputación",""),"Revisar fechas"))</x:f>
      </x:c>
      <x:c r="AE24" s="2"/>
      <x:c r="AF24" s="2"/>
      <x:c r="AG24" s="2"/>
      <x:c r="AH24" s="2"/>
      <x:c r="AI24" s="2"/>
      <x:c r="AJ24" s="2"/>
    </x:row>
    <x:row r="25" ht="23" customHeight="1">
      <x:c r="A25" s="11"/>
      <x:c r="B25" s="11"/>
      <x:c r="C25" s="11"/>
      <x:c r="D25" s="11"/>
      <x:c r="E25" s="11"/>
      <x:c r="F25" s="11"/>
      <x:c r="G25" s="13"/>
      <x:c r="H25" s="13"/>
      <x:c r="I25" s="13"/>
      <x:c r="J25" s="11"/>
      <x:c r="K25" s="11"/>
      <x:c r="L25" s="11"/>
      <x:c r="M25" s="11"/>
      <x:c r="N25" s="11"/>
      <x:c r="O25" s="11"/>
      <x:c r="P25" s="11"/>
      <x:c r="Q25" s="14"/>
      <x:c r="R25" s="11"/>
      <x:c r="S25" s="11"/>
      <x:c r="T25" s="12" t="str">
        <x:f>IF(COUNTA(A25:S25)=0,"",IF(AND(B25="Gasto",AC25=""),"Falta número recepción",IF(COUNTA(A25:S25)=0,"",IF(NOT(AND(OR(B25="Ingreso",B25="Gasto"),OR(D25="Factura",D25="Rectificativa",D25="Anticipo",D25="Otro"))),"Revisar clasificación",IF(COUNTA(A25:S25)=0,"",IF(A25="","Falta ID",IF(OR(OR(ISNUMBER(FIND("*",A25)),ISNUMBER(FIND("?",A25))),COUNTIFS('Documentos'!$A$8:$A$107,A25)&lt;&gt;1),"ID inválido o duplicado",IF(OR(B25="",NOT(COUNTIFS('Instrucciones'!$A$15:$A$24,C25)=1),D25="",F25="",NOT(ISNUMBER(G25)),NOT(ISNUMBER(H25)),J25="",K25="",L25="",N25="",O25&lt;&gt;"Confirmado"),"Completar / revisar",IF(AND(D25="Rectificativa",OR(M25="",M25=A25,COUNTIFS('Documentos'!$A$8:$A$107,M25)&lt;&gt;1)),"Revisar original",IF(OR(P25="",AND(P25&lt;&gt;"EUR",OR(NOT(ISNUMBER(Q25)),R25=""))),"Revisar divisa",IF(AND(B25="Gasto",NOT(ISNUMBER(I25))),"Falta recepción","Revisado")))))))))))</x:f>
      </x:c>
      <x:c r="U25" s="12" t="str">
        <x:f>IF(A25="","",COUNTIFS('Lineas'!$B$8:$B$107,A25))</x:f>
      </x:c>
      <x:c r="V25" s="12" t="str">
        <x:f>IF(A25="","",COUNTIFS('Lineas'!$B$8:$B$107,A25,'Lineas'!$Z$8:$Z$107,"&lt;&gt;Revisado"))</x:f>
      </x:c>
      <x:c r="W25" s="15" t="str">
        <x:f>IF(A25="","",IF(OR(T25&lt;&gt;"Revisado",U25=0,V25&gt;0),"Pendiente",ROUND(SUMIFS('Lineas'!$Y$8:$Y$107,'Lineas'!$B$8:$B$107,A25),2)))</x:f>
      </x:c>
      <x:c r="X25" s="15" t="str">
        <x:f>IF(A25="","",IF(AA25&gt;0,"Pendiente",ROUND(SUMIFS('Caja'!$D$8:$D$107,'Caja'!$B$8:$B$107,A25),2)))</x:f>
      </x:c>
      <x:c r="Y25" s="15" t="str">
        <x:f>IF(A25="","",IF(AND(ISNUMBER(W25),ISNUMBER(X25)),ROUND(W25-X25,2),"Pendiente"))</x:f>
      </x:c>
      <x:c r="Z25" s="12" t="str">
        <x:f>IF(A25="","",IF(NOT(ISNUMBER(Y25)),"Revisar datos",IF(ABS(Y25)&lt;=0.01,"Cerrado (tol. 0,01)",IF(AND(W25&gt;=0,Y25&lt;0),"Exceso cobro/pago","Pendiente"))))</x:f>
      </x:c>
      <x:c r="AA25" s="12" t="str">
        <x:f>IF(A25="","",COUNTIFS('Caja'!$B$8:$B$107,A25,'Caja'!$K$8:$K$107,"&lt;&gt;Revisado"))</x:f>
      </x:c>
      <x:c r="AB25" s="12" t="str">
        <x:f>IF(A25="","",IF(COUNTIFS('Documentos'!$B$8:$B$107,B25,'Documentos'!$C$8:$C$107,C25,'Documentos'!$E$8:$E$107,E25,'Documentos'!$F$8:$F$107,F25,'Documentos'!$K$8:$K$107,K25)&gt;1,"Comprobar documento repetido",""))</x:f>
      </x:c>
      <x:c r="AC25" s="11"/>
      <x:c r="AD25" s="12" t="str">
        <x:f>IF(A25="","",IF(AND(ISNUMBER(G25),ISNUMBER(H25)),IF(OR(YEAR(G25)&lt;&gt;YEAR(H25),INT((MONTH(G25)-1)/3)&lt;&gt;INT((MONTH(H25)-1)/3),COUNTIFS('Caja'!$B$8:$B$107,A25,'Caja'!$N$8:$N$107,"&lt;&gt;"&amp;YEAR(G25))+COUNTIFS('Caja'!$B$8:$B$107,A25,'Caja'!$O$8:$O$107,"&lt;&gt;"&amp;(INT((MONTH(G25)-1)/3)+1))&gt;0),"Revisar fechas de imputación",""),"Revisar fechas"))</x:f>
      </x:c>
      <x:c r="AE25" s="2"/>
      <x:c r="AF25" s="2"/>
      <x:c r="AG25" s="2"/>
      <x:c r="AH25" s="2"/>
      <x:c r="AI25" s="2"/>
      <x:c r="AJ25" s="2"/>
    </x:row>
    <x:row r="26" ht="23" customHeight="1">
      <x:c r="A26" s="11"/>
      <x:c r="B26" s="11"/>
      <x:c r="C26" s="11"/>
      <x:c r="D26" s="11"/>
      <x:c r="E26" s="11"/>
      <x:c r="F26" s="11"/>
      <x:c r="G26" s="13"/>
      <x:c r="H26" s="13"/>
      <x:c r="I26" s="13"/>
      <x:c r="J26" s="11"/>
      <x:c r="K26" s="11"/>
      <x:c r="L26" s="11"/>
      <x:c r="M26" s="11"/>
      <x:c r="N26" s="11"/>
      <x:c r="O26" s="11"/>
      <x:c r="P26" s="11"/>
      <x:c r="Q26" s="14"/>
      <x:c r="R26" s="11"/>
      <x:c r="S26" s="11"/>
      <x:c r="T26" s="12" t="str">
        <x:f>IF(COUNTA(A26:S26)=0,"",IF(AND(B26="Gasto",AC26=""),"Falta número recepción",IF(COUNTA(A26:S26)=0,"",IF(NOT(AND(OR(B26="Ingreso",B26="Gasto"),OR(D26="Factura",D26="Rectificativa",D26="Anticipo",D26="Otro"))),"Revisar clasificación",IF(COUNTA(A26:S26)=0,"",IF(A26="","Falta ID",IF(OR(OR(ISNUMBER(FIND("*",A26)),ISNUMBER(FIND("?",A26))),COUNTIFS('Documentos'!$A$8:$A$107,A26)&lt;&gt;1),"ID inválido o duplicado",IF(OR(B26="",NOT(COUNTIFS('Instrucciones'!$A$15:$A$24,C26)=1),D26="",F26="",NOT(ISNUMBER(G26)),NOT(ISNUMBER(H26)),J26="",K26="",L26="",N26="",O26&lt;&gt;"Confirmado"),"Completar / revisar",IF(AND(D26="Rectificativa",OR(M26="",M26=A26,COUNTIFS('Documentos'!$A$8:$A$107,M26)&lt;&gt;1)),"Revisar original",IF(OR(P26="",AND(P26&lt;&gt;"EUR",OR(NOT(ISNUMBER(Q26)),R26=""))),"Revisar divisa",IF(AND(B26="Gasto",NOT(ISNUMBER(I26))),"Falta recepción","Revisado")))))))))))</x:f>
      </x:c>
      <x:c r="U26" s="12" t="str">
        <x:f>IF(A26="","",COUNTIFS('Lineas'!$B$8:$B$107,A26))</x:f>
      </x:c>
      <x:c r="V26" s="12" t="str">
        <x:f>IF(A26="","",COUNTIFS('Lineas'!$B$8:$B$107,A26,'Lineas'!$Z$8:$Z$107,"&lt;&gt;Revisado"))</x:f>
      </x:c>
      <x:c r="W26" s="15" t="str">
        <x:f>IF(A26="","",IF(OR(T26&lt;&gt;"Revisado",U26=0,V26&gt;0),"Pendiente",ROUND(SUMIFS('Lineas'!$Y$8:$Y$107,'Lineas'!$B$8:$B$107,A26),2)))</x:f>
      </x:c>
      <x:c r="X26" s="15" t="str">
        <x:f>IF(A26="","",IF(AA26&gt;0,"Pendiente",ROUND(SUMIFS('Caja'!$D$8:$D$107,'Caja'!$B$8:$B$107,A26),2)))</x:f>
      </x:c>
      <x:c r="Y26" s="15" t="str">
        <x:f>IF(A26="","",IF(AND(ISNUMBER(W26),ISNUMBER(X26)),ROUND(W26-X26,2),"Pendiente"))</x:f>
      </x:c>
      <x:c r="Z26" s="12" t="str">
        <x:f>IF(A26="","",IF(NOT(ISNUMBER(Y26)),"Revisar datos",IF(ABS(Y26)&lt;=0.01,"Cerrado (tol. 0,01)",IF(AND(W26&gt;=0,Y26&lt;0),"Exceso cobro/pago","Pendiente"))))</x:f>
      </x:c>
      <x:c r="AA26" s="12" t="str">
        <x:f>IF(A26="","",COUNTIFS('Caja'!$B$8:$B$107,A26,'Caja'!$K$8:$K$107,"&lt;&gt;Revisado"))</x:f>
      </x:c>
      <x:c r="AB26" s="12" t="str">
        <x:f>IF(A26="","",IF(COUNTIFS('Documentos'!$B$8:$B$107,B26,'Documentos'!$C$8:$C$107,C26,'Documentos'!$E$8:$E$107,E26,'Documentos'!$F$8:$F$107,F26,'Documentos'!$K$8:$K$107,K26)&gt;1,"Comprobar documento repetido",""))</x:f>
      </x:c>
      <x:c r="AC26" s="11"/>
      <x:c r="AD26" s="12" t="str">
        <x:f>IF(A26="","",IF(AND(ISNUMBER(G26),ISNUMBER(H26)),IF(OR(YEAR(G26)&lt;&gt;YEAR(H26),INT((MONTH(G26)-1)/3)&lt;&gt;INT((MONTH(H26)-1)/3),COUNTIFS('Caja'!$B$8:$B$107,A26,'Caja'!$N$8:$N$107,"&lt;&gt;"&amp;YEAR(G26))+COUNTIFS('Caja'!$B$8:$B$107,A26,'Caja'!$O$8:$O$107,"&lt;&gt;"&amp;(INT((MONTH(G26)-1)/3)+1))&gt;0),"Revisar fechas de imputación",""),"Revisar fechas"))</x:f>
      </x:c>
      <x:c r="AE26" s="2"/>
      <x:c r="AF26" s="2"/>
      <x:c r="AG26" s="2"/>
      <x:c r="AH26" s="2"/>
      <x:c r="AI26" s="2"/>
      <x:c r="AJ26" s="2"/>
    </x:row>
    <x:row r="27" ht="23" customHeight="1">
      <x:c r="A27" s="11"/>
      <x:c r="B27" s="11"/>
      <x:c r="C27" s="11"/>
      <x:c r="D27" s="11"/>
      <x:c r="E27" s="11"/>
      <x:c r="F27" s="11"/>
      <x:c r="G27" s="13"/>
      <x:c r="H27" s="13"/>
      <x:c r="I27" s="13"/>
      <x:c r="J27" s="11"/>
      <x:c r="K27" s="11"/>
      <x:c r="L27" s="11"/>
      <x:c r="M27" s="11"/>
      <x:c r="N27" s="11"/>
      <x:c r="O27" s="11"/>
      <x:c r="P27" s="11"/>
      <x:c r="Q27" s="14"/>
      <x:c r="R27" s="11"/>
      <x:c r="S27" s="11"/>
      <x:c r="T27" s="12" t="str">
        <x:f>IF(COUNTA(A27:S27)=0,"",IF(AND(B27="Gasto",AC27=""),"Falta número recepción",IF(COUNTA(A27:S27)=0,"",IF(NOT(AND(OR(B27="Ingreso",B27="Gasto"),OR(D27="Factura",D27="Rectificativa",D27="Anticipo",D27="Otro"))),"Revisar clasificación",IF(COUNTA(A27:S27)=0,"",IF(A27="","Falta ID",IF(OR(OR(ISNUMBER(FIND("*",A27)),ISNUMBER(FIND("?",A27))),COUNTIFS('Documentos'!$A$8:$A$107,A27)&lt;&gt;1),"ID inválido o duplicado",IF(OR(B27="",NOT(COUNTIFS('Instrucciones'!$A$15:$A$24,C27)=1),D27="",F27="",NOT(ISNUMBER(G27)),NOT(ISNUMBER(H27)),J27="",K27="",L27="",N27="",O27&lt;&gt;"Confirmado"),"Completar / revisar",IF(AND(D27="Rectificativa",OR(M27="",M27=A27,COUNTIFS('Documentos'!$A$8:$A$107,M27)&lt;&gt;1)),"Revisar original",IF(OR(P27="",AND(P27&lt;&gt;"EUR",OR(NOT(ISNUMBER(Q27)),R27=""))),"Revisar divisa",IF(AND(B27="Gasto",NOT(ISNUMBER(I27))),"Falta recepción","Revisado")))))))))))</x:f>
      </x:c>
      <x:c r="U27" s="12" t="str">
        <x:f>IF(A27="","",COUNTIFS('Lineas'!$B$8:$B$107,A27))</x:f>
      </x:c>
      <x:c r="V27" s="12" t="str">
        <x:f>IF(A27="","",COUNTIFS('Lineas'!$B$8:$B$107,A27,'Lineas'!$Z$8:$Z$107,"&lt;&gt;Revisado"))</x:f>
      </x:c>
      <x:c r="W27" s="15" t="str">
        <x:f>IF(A27="","",IF(OR(T27&lt;&gt;"Revisado",U27=0,V27&gt;0),"Pendiente",ROUND(SUMIFS('Lineas'!$Y$8:$Y$107,'Lineas'!$B$8:$B$107,A27),2)))</x:f>
      </x:c>
      <x:c r="X27" s="15" t="str">
        <x:f>IF(A27="","",IF(AA27&gt;0,"Pendiente",ROUND(SUMIFS('Caja'!$D$8:$D$107,'Caja'!$B$8:$B$107,A27),2)))</x:f>
      </x:c>
      <x:c r="Y27" s="15" t="str">
        <x:f>IF(A27="","",IF(AND(ISNUMBER(W27),ISNUMBER(X27)),ROUND(W27-X27,2),"Pendiente"))</x:f>
      </x:c>
      <x:c r="Z27" s="12" t="str">
        <x:f>IF(A27="","",IF(NOT(ISNUMBER(Y27)),"Revisar datos",IF(ABS(Y27)&lt;=0.01,"Cerrado (tol. 0,01)",IF(AND(W27&gt;=0,Y27&lt;0),"Exceso cobro/pago","Pendiente"))))</x:f>
      </x:c>
      <x:c r="AA27" s="12" t="str">
        <x:f>IF(A27="","",COUNTIFS('Caja'!$B$8:$B$107,A27,'Caja'!$K$8:$K$107,"&lt;&gt;Revisado"))</x:f>
      </x:c>
      <x:c r="AB27" s="12" t="str">
        <x:f>IF(A27="","",IF(COUNTIFS('Documentos'!$B$8:$B$107,B27,'Documentos'!$C$8:$C$107,C27,'Documentos'!$E$8:$E$107,E27,'Documentos'!$F$8:$F$107,F27,'Documentos'!$K$8:$K$107,K27)&gt;1,"Comprobar documento repetido",""))</x:f>
      </x:c>
      <x:c r="AC27" s="11"/>
      <x:c r="AD27" s="12" t="str">
        <x:f>IF(A27="","",IF(AND(ISNUMBER(G27),ISNUMBER(H27)),IF(OR(YEAR(G27)&lt;&gt;YEAR(H27),INT((MONTH(G27)-1)/3)&lt;&gt;INT((MONTH(H27)-1)/3),COUNTIFS('Caja'!$B$8:$B$107,A27,'Caja'!$N$8:$N$107,"&lt;&gt;"&amp;YEAR(G27))+COUNTIFS('Caja'!$B$8:$B$107,A27,'Caja'!$O$8:$O$107,"&lt;&gt;"&amp;(INT((MONTH(G27)-1)/3)+1))&gt;0),"Revisar fechas de imputación",""),"Revisar fechas"))</x:f>
      </x:c>
      <x:c r="AE27" s="2"/>
      <x:c r="AF27" s="2"/>
      <x:c r="AG27" s="2"/>
      <x:c r="AH27" s="2"/>
      <x:c r="AI27" s="2"/>
      <x:c r="AJ27" s="2"/>
    </x:row>
    <x:row r="28" ht="23" customHeight="1">
      <x:c r="A28" s="11"/>
      <x:c r="B28" s="11"/>
      <x:c r="C28" s="11"/>
      <x:c r="D28" s="11"/>
      <x:c r="E28" s="11"/>
      <x:c r="F28" s="11"/>
      <x:c r="G28" s="13"/>
      <x:c r="H28" s="13"/>
      <x:c r="I28" s="13"/>
      <x:c r="J28" s="11"/>
      <x:c r="K28" s="11"/>
      <x:c r="L28" s="11"/>
      <x:c r="M28" s="11"/>
      <x:c r="N28" s="11"/>
      <x:c r="O28" s="11"/>
      <x:c r="P28" s="11"/>
      <x:c r="Q28" s="14"/>
      <x:c r="R28" s="11"/>
      <x:c r="S28" s="11"/>
      <x:c r="T28" s="12" t="str">
        <x:f>IF(COUNTA(A28:S28)=0,"",IF(AND(B28="Gasto",AC28=""),"Falta número recepción",IF(COUNTA(A28:S28)=0,"",IF(NOT(AND(OR(B28="Ingreso",B28="Gasto"),OR(D28="Factura",D28="Rectificativa",D28="Anticipo",D28="Otro"))),"Revisar clasificación",IF(COUNTA(A28:S28)=0,"",IF(A28="","Falta ID",IF(OR(OR(ISNUMBER(FIND("*",A28)),ISNUMBER(FIND("?",A28))),COUNTIFS('Documentos'!$A$8:$A$107,A28)&lt;&gt;1),"ID inválido o duplicado",IF(OR(B28="",NOT(COUNTIFS('Instrucciones'!$A$15:$A$24,C28)=1),D28="",F28="",NOT(ISNUMBER(G28)),NOT(ISNUMBER(H28)),J28="",K28="",L28="",N28="",O28&lt;&gt;"Confirmado"),"Completar / revisar",IF(AND(D28="Rectificativa",OR(M28="",M28=A28,COUNTIFS('Documentos'!$A$8:$A$107,M28)&lt;&gt;1)),"Revisar original",IF(OR(P28="",AND(P28&lt;&gt;"EUR",OR(NOT(ISNUMBER(Q28)),R28=""))),"Revisar divisa",IF(AND(B28="Gasto",NOT(ISNUMBER(I28))),"Falta recepción","Revisado")))))))))))</x:f>
      </x:c>
      <x:c r="U28" s="12" t="str">
        <x:f>IF(A28="","",COUNTIFS('Lineas'!$B$8:$B$107,A28))</x:f>
      </x:c>
      <x:c r="V28" s="12" t="str">
        <x:f>IF(A28="","",COUNTIFS('Lineas'!$B$8:$B$107,A28,'Lineas'!$Z$8:$Z$107,"&lt;&gt;Revisado"))</x:f>
      </x:c>
      <x:c r="W28" s="15" t="str">
        <x:f>IF(A28="","",IF(OR(T28&lt;&gt;"Revisado",U28=0,V28&gt;0),"Pendiente",ROUND(SUMIFS('Lineas'!$Y$8:$Y$107,'Lineas'!$B$8:$B$107,A28),2)))</x:f>
      </x:c>
      <x:c r="X28" s="15" t="str">
        <x:f>IF(A28="","",IF(AA28&gt;0,"Pendiente",ROUND(SUMIFS('Caja'!$D$8:$D$107,'Caja'!$B$8:$B$107,A28),2)))</x:f>
      </x:c>
      <x:c r="Y28" s="15" t="str">
        <x:f>IF(A28="","",IF(AND(ISNUMBER(W28),ISNUMBER(X28)),ROUND(W28-X28,2),"Pendiente"))</x:f>
      </x:c>
      <x:c r="Z28" s="12" t="str">
        <x:f>IF(A28="","",IF(NOT(ISNUMBER(Y28)),"Revisar datos",IF(ABS(Y28)&lt;=0.01,"Cerrado (tol. 0,01)",IF(AND(W28&gt;=0,Y28&lt;0),"Exceso cobro/pago","Pendiente"))))</x:f>
      </x:c>
      <x:c r="AA28" s="12" t="str">
        <x:f>IF(A28="","",COUNTIFS('Caja'!$B$8:$B$107,A28,'Caja'!$K$8:$K$107,"&lt;&gt;Revisado"))</x:f>
      </x:c>
      <x:c r="AB28" s="12" t="str">
        <x:f>IF(A28="","",IF(COUNTIFS('Documentos'!$B$8:$B$107,B28,'Documentos'!$C$8:$C$107,C28,'Documentos'!$E$8:$E$107,E28,'Documentos'!$F$8:$F$107,F28,'Documentos'!$K$8:$K$107,K28)&gt;1,"Comprobar documento repetido",""))</x:f>
      </x:c>
      <x:c r="AC28" s="11"/>
      <x:c r="AD28" s="12" t="str">
        <x:f>IF(A28="","",IF(AND(ISNUMBER(G28),ISNUMBER(H28)),IF(OR(YEAR(G28)&lt;&gt;YEAR(H28),INT((MONTH(G28)-1)/3)&lt;&gt;INT((MONTH(H28)-1)/3),COUNTIFS('Caja'!$B$8:$B$107,A28,'Caja'!$N$8:$N$107,"&lt;&gt;"&amp;YEAR(G28))+COUNTIFS('Caja'!$B$8:$B$107,A28,'Caja'!$O$8:$O$107,"&lt;&gt;"&amp;(INT((MONTH(G28)-1)/3)+1))&gt;0),"Revisar fechas de imputación",""),"Revisar fechas"))</x:f>
      </x:c>
      <x:c r="AE28" s="2"/>
      <x:c r="AF28" s="2"/>
      <x:c r="AG28" s="2"/>
      <x:c r="AH28" s="2"/>
      <x:c r="AI28" s="2"/>
      <x:c r="AJ28" s="2"/>
    </x:row>
    <x:row r="29" ht="23" customHeight="1">
      <x:c r="A29" s="11"/>
      <x:c r="B29" s="11"/>
      <x:c r="C29" s="11"/>
      <x:c r="D29" s="11"/>
      <x:c r="E29" s="11"/>
      <x:c r="F29" s="11"/>
      <x:c r="G29" s="13"/>
      <x:c r="H29" s="13"/>
      <x:c r="I29" s="13"/>
      <x:c r="J29" s="11"/>
      <x:c r="K29" s="11"/>
      <x:c r="L29" s="11"/>
      <x:c r="M29" s="11"/>
      <x:c r="N29" s="11"/>
      <x:c r="O29" s="11"/>
      <x:c r="P29" s="11"/>
      <x:c r="Q29" s="14"/>
      <x:c r="R29" s="11"/>
      <x:c r="S29" s="11"/>
      <x:c r="T29" s="12" t="str">
        <x:f>IF(COUNTA(A29:S29)=0,"",IF(AND(B29="Gasto",AC29=""),"Falta número recepción",IF(COUNTA(A29:S29)=0,"",IF(NOT(AND(OR(B29="Ingreso",B29="Gasto"),OR(D29="Factura",D29="Rectificativa",D29="Anticipo",D29="Otro"))),"Revisar clasificación",IF(COUNTA(A29:S29)=0,"",IF(A29="","Falta ID",IF(OR(OR(ISNUMBER(FIND("*",A29)),ISNUMBER(FIND("?",A29))),COUNTIFS('Documentos'!$A$8:$A$107,A29)&lt;&gt;1),"ID inválido o duplicado",IF(OR(B29="",NOT(COUNTIFS('Instrucciones'!$A$15:$A$24,C29)=1),D29="",F29="",NOT(ISNUMBER(G29)),NOT(ISNUMBER(H29)),J29="",K29="",L29="",N29="",O29&lt;&gt;"Confirmado"),"Completar / revisar",IF(AND(D29="Rectificativa",OR(M29="",M29=A29,COUNTIFS('Documentos'!$A$8:$A$107,M29)&lt;&gt;1)),"Revisar original",IF(OR(P29="",AND(P29&lt;&gt;"EUR",OR(NOT(ISNUMBER(Q29)),R29=""))),"Revisar divisa",IF(AND(B29="Gasto",NOT(ISNUMBER(I29))),"Falta recepción","Revisado")))))))))))</x:f>
      </x:c>
      <x:c r="U29" s="12" t="str">
        <x:f>IF(A29="","",COUNTIFS('Lineas'!$B$8:$B$107,A29))</x:f>
      </x:c>
      <x:c r="V29" s="12" t="str">
        <x:f>IF(A29="","",COUNTIFS('Lineas'!$B$8:$B$107,A29,'Lineas'!$Z$8:$Z$107,"&lt;&gt;Revisado"))</x:f>
      </x:c>
      <x:c r="W29" s="15" t="str">
        <x:f>IF(A29="","",IF(OR(T29&lt;&gt;"Revisado",U29=0,V29&gt;0),"Pendiente",ROUND(SUMIFS('Lineas'!$Y$8:$Y$107,'Lineas'!$B$8:$B$107,A29),2)))</x:f>
      </x:c>
      <x:c r="X29" s="15" t="str">
        <x:f>IF(A29="","",IF(AA29&gt;0,"Pendiente",ROUND(SUMIFS('Caja'!$D$8:$D$107,'Caja'!$B$8:$B$107,A29),2)))</x:f>
      </x:c>
      <x:c r="Y29" s="15" t="str">
        <x:f>IF(A29="","",IF(AND(ISNUMBER(W29),ISNUMBER(X29)),ROUND(W29-X29,2),"Pendiente"))</x:f>
      </x:c>
      <x:c r="Z29" s="12" t="str">
        <x:f>IF(A29="","",IF(NOT(ISNUMBER(Y29)),"Revisar datos",IF(ABS(Y29)&lt;=0.01,"Cerrado (tol. 0,01)",IF(AND(W29&gt;=0,Y29&lt;0),"Exceso cobro/pago","Pendiente"))))</x:f>
      </x:c>
      <x:c r="AA29" s="12" t="str">
        <x:f>IF(A29="","",COUNTIFS('Caja'!$B$8:$B$107,A29,'Caja'!$K$8:$K$107,"&lt;&gt;Revisado"))</x:f>
      </x:c>
      <x:c r="AB29" s="12" t="str">
        <x:f>IF(A29="","",IF(COUNTIFS('Documentos'!$B$8:$B$107,B29,'Documentos'!$C$8:$C$107,C29,'Documentos'!$E$8:$E$107,E29,'Documentos'!$F$8:$F$107,F29,'Documentos'!$K$8:$K$107,K29)&gt;1,"Comprobar documento repetido",""))</x:f>
      </x:c>
      <x:c r="AC29" s="11"/>
      <x:c r="AD29" s="12" t="str">
        <x:f>IF(A29="","",IF(AND(ISNUMBER(G29),ISNUMBER(H29)),IF(OR(YEAR(G29)&lt;&gt;YEAR(H29),INT((MONTH(G29)-1)/3)&lt;&gt;INT((MONTH(H29)-1)/3),COUNTIFS('Caja'!$B$8:$B$107,A29,'Caja'!$N$8:$N$107,"&lt;&gt;"&amp;YEAR(G29))+COUNTIFS('Caja'!$B$8:$B$107,A29,'Caja'!$O$8:$O$107,"&lt;&gt;"&amp;(INT((MONTH(G29)-1)/3)+1))&gt;0),"Revisar fechas de imputación",""),"Revisar fechas"))</x:f>
      </x:c>
      <x:c r="AE29" s="2"/>
      <x:c r="AF29" s="2"/>
      <x:c r="AG29" s="2"/>
      <x:c r="AH29" s="2"/>
      <x:c r="AI29" s="2"/>
      <x:c r="AJ29" s="2"/>
    </x:row>
    <x:row r="30" ht="23" customHeight="1">
      <x:c r="A30" s="11"/>
      <x:c r="B30" s="11"/>
      <x:c r="C30" s="11"/>
      <x:c r="D30" s="11"/>
      <x:c r="E30" s="11"/>
      <x:c r="F30" s="11"/>
      <x:c r="G30" s="13"/>
      <x:c r="H30" s="13"/>
      <x:c r="I30" s="13"/>
      <x:c r="J30" s="11"/>
      <x:c r="K30" s="11"/>
      <x:c r="L30" s="11"/>
      <x:c r="M30" s="11"/>
      <x:c r="N30" s="11"/>
      <x:c r="O30" s="11"/>
      <x:c r="P30" s="11"/>
      <x:c r="Q30" s="14"/>
      <x:c r="R30" s="11"/>
      <x:c r="S30" s="11"/>
      <x:c r="T30" s="12" t="str">
        <x:f>IF(COUNTA(A30:S30)=0,"",IF(AND(B30="Gasto",AC30=""),"Falta número recepción",IF(COUNTA(A30:S30)=0,"",IF(NOT(AND(OR(B30="Ingreso",B30="Gasto"),OR(D30="Factura",D30="Rectificativa",D30="Anticipo",D30="Otro"))),"Revisar clasificación",IF(COUNTA(A30:S30)=0,"",IF(A30="","Falta ID",IF(OR(OR(ISNUMBER(FIND("*",A30)),ISNUMBER(FIND("?",A30))),COUNTIFS('Documentos'!$A$8:$A$107,A30)&lt;&gt;1),"ID inválido o duplicado",IF(OR(B30="",NOT(COUNTIFS('Instrucciones'!$A$15:$A$24,C30)=1),D30="",F30="",NOT(ISNUMBER(G30)),NOT(ISNUMBER(H30)),J30="",K30="",L30="",N30="",O30&lt;&gt;"Confirmado"),"Completar / revisar",IF(AND(D30="Rectificativa",OR(M30="",M30=A30,COUNTIFS('Documentos'!$A$8:$A$107,M30)&lt;&gt;1)),"Revisar original",IF(OR(P30="",AND(P30&lt;&gt;"EUR",OR(NOT(ISNUMBER(Q30)),R30=""))),"Revisar divisa",IF(AND(B30="Gasto",NOT(ISNUMBER(I30))),"Falta recepción","Revisado")))))))))))</x:f>
      </x:c>
      <x:c r="U30" s="12" t="str">
        <x:f>IF(A30="","",COUNTIFS('Lineas'!$B$8:$B$107,A30))</x:f>
      </x:c>
      <x:c r="V30" s="12" t="str">
        <x:f>IF(A30="","",COUNTIFS('Lineas'!$B$8:$B$107,A30,'Lineas'!$Z$8:$Z$107,"&lt;&gt;Revisado"))</x:f>
      </x:c>
      <x:c r="W30" s="15" t="str">
        <x:f>IF(A30="","",IF(OR(T30&lt;&gt;"Revisado",U30=0,V30&gt;0),"Pendiente",ROUND(SUMIFS('Lineas'!$Y$8:$Y$107,'Lineas'!$B$8:$B$107,A30),2)))</x:f>
      </x:c>
      <x:c r="X30" s="15" t="str">
        <x:f>IF(A30="","",IF(AA30&gt;0,"Pendiente",ROUND(SUMIFS('Caja'!$D$8:$D$107,'Caja'!$B$8:$B$107,A30),2)))</x:f>
      </x:c>
      <x:c r="Y30" s="15" t="str">
        <x:f>IF(A30="","",IF(AND(ISNUMBER(W30),ISNUMBER(X30)),ROUND(W30-X30,2),"Pendiente"))</x:f>
      </x:c>
      <x:c r="Z30" s="12" t="str">
        <x:f>IF(A30="","",IF(NOT(ISNUMBER(Y30)),"Revisar datos",IF(ABS(Y30)&lt;=0.01,"Cerrado (tol. 0,01)",IF(AND(W30&gt;=0,Y30&lt;0),"Exceso cobro/pago","Pendiente"))))</x:f>
      </x:c>
      <x:c r="AA30" s="12" t="str">
        <x:f>IF(A30="","",COUNTIFS('Caja'!$B$8:$B$107,A30,'Caja'!$K$8:$K$107,"&lt;&gt;Revisado"))</x:f>
      </x:c>
      <x:c r="AB30" s="12" t="str">
        <x:f>IF(A30="","",IF(COUNTIFS('Documentos'!$B$8:$B$107,B30,'Documentos'!$C$8:$C$107,C30,'Documentos'!$E$8:$E$107,E30,'Documentos'!$F$8:$F$107,F30,'Documentos'!$K$8:$K$107,K30)&gt;1,"Comprobar documento repetido",""))</x:f>
      </x:c>
      <x:c r="AC30" s="11"/>
      <x:c r="AD30" s="12" t="str">
        <x:f>IF(A30="","",IF(AND(ISNUMBER(G30),ISNUMBER(H30)),IF(OR(YEAR(G30)&lt;&gt;YEAR(H30),INT((MONTH(G30)-1)/3)&lt;&gt;INT((MONTH(H30)-1)/3),COUNTIFS('Caja'!$B$8:$B$107,A30,'Caja'!$N$8:$N$107,"&lt;&gt;"&amp;YEAR(G30))+COUNTIFS('Caja'!$B$8:$B$107,A30,'Caja'!$O$8:$O$107,"&lt;&gt;"&amp;(INT((MONTH(G30)-1)/3)+1))&gt;0),"Revisar fechas de imputación",""),"Revisar fechas"))</x:f>
      </x:c>
      <x:c r="AE30" s="2"/>
      <x:c r="AF30" s="2"/>
      <x:c r="AG30" s="2"/>
      <x:c r="AH30" s="2"/>
      <x:c r="AI30" s="2"/>
      <x:c r="AJ30" s="2"/>
    </x:row>
    <x:row r="31" ht="23" customHeight="1">
      <x:c r="A31" s="11"/>
      <x:c r="B31" s="11"/>
      <x:c r="C31" s="11"/>
      <x:c r="D31" s="11"/>
      <x:c r="E31" s="11"/>
      <x:c r="F31" s="11"/>
      <x:c r="G31" s="13"/>
      <x:c r="H31" s="13"/>
      <x:c r="I31" s="13"/>
      <x:c r="J31" s="11"/>
      <x:c r="K31" s="11"/>
      <x:c r="L31" s="11"/>
      <x:c r="M31" s="11"/>
      <x:c r="N31" s="11"/>
      <x:c r="O31" s="11"/>
      <x:c r="P31" s="11"/>
      <x:c r="Q31" s="14"/>
      <x:c r="R31" s="11"/>
      <x:c r="S31" s="11"/>
      <x:c r="T31" s="12" t="str">
        <x:f>IF(COUNTA(A31:S31)=0,"",IF(AND(B31="Gasto",AC31=""),"Falta número recepción",IF(COUNTA(A31:S31)=0,"",IF(NOT(AND(OR(B31="Ingreso",B31="Gasto"),OR(D31="Factura",D31="Rectificativa",D31="Anticipo",D31="Otro"))),"Revisar clasificación",IF(COUNTA(A31:S31)=0,"",IF(A31="","Falta ID",IF(OR(OR(ISNUMBER(FIND("*",A31)),ISNUMBER(FIND("?",A31))),COUNTIFS('Documentos'!$A$8:$A$107,A31)&lt;&gt;1),"ID inválido o duplicado",IF(OR(B31="",NOT(COUNTIFS('Instrucciones'!$A$15:$A$24,C31)=1),D31="",F31="",NOT(ISNUMBER(G31)),NOT(ISNUMBER(H31)),J31="",K31="",L31="",N31="",O31&lt;&gt;"Confirmado"),"Completar / revisar",IF(AND(D31="Rectificativa",OR(M31="",M31=A31,COUNTIFS('Documentos'!$A$8:$A$107,M31)&lt;&gt;1)),"Revisar original",IF(OR(P31="",AND(P31&lt;&gt;"EUR",OR(NOT(ISNUMBER(Q31)),R31=""))),"Revisar divisa",IF(AND(B31="Gasto",NOT(ISNUMBER(I31))),"Falta recepción","Revisado")))))))))))</x:f>
      </x:c>
      <x:c r="U31" s="12" t="str">
        <x:f>IF(A31="","",COUNTIFS('Lineas'!$B$8:$B$107,A31))</x:f>
      </x:c>
      <x:c r="V31" s="12" t="str">
        <x:f>IF(A31="","",COUNTIFS('Lineas'!$B$8:$B$107,A31,'Lineas'!$Z$8:$Z$107,"&lt;&gt;Revisado"))</x:f>
      </x:c>
      <x:c r="W31" s="15" t="str">
        <x:f>IF(A31="","",IF(OR(T31&lt;&gt;"Revisado",U31=0,V31&gt;0),"Pendiente",ROUND(SUMIFS('Lineas'!$Y$8:$Y$107,'Lineas'!$B$8:$B$107,A31),2)))</x:f>
      </x:c>
      <x:c r="X31" s="15" t="str">
        <x:f>IF(A31="","",IF(AA31&gt;0,"Pendiente",ROUND(SUMIFS('Caja'!$D$8:$D$107,'Caja'!$B$8:$B$107,A31),2)))</x:f>
      </x:c>
      <x:c r="Y31" s="15" t="str">
        <x:f>IF(A31="","",IF(AND(ISNUMBER(W31),ISNUMBER(X31)),ROUND(W31-X31,2),"Pendiente"))</x:f>
      </x:c>
      <x:c r="Z31" s="12" t="str">
        <x:f>IF(A31="","",IF(NOT(ISNUMBER(Y31)),"Revisar datos",IF(ABS(Y31)&lt;=0.01,"Cerrado (tol. 0,01)",IF(AND(W31&gt;=0,Y31&lt;0),"Exceso cobro/pago","Pendiente"))))</x:f>
      </x:c>
      <x:c r="AA31" s="12" t="str">
        <x:f>IF(A31="","",COUNTIFS('Caja'!$B$8:$B$107,A31,'Caja'!$K$8:$K$107,"&lt;&gt;Revisado"))</x:f>
      </x:c>
      <x:c r="AB31" s="12" t="str">
        <x:f>IF(A31="","",IF(COUNTIFS('Documentos'!$B$8:$B$107,B31,'Documentos'!$C$8:$C$107,C31,'Documentos'!$E$8:$E$107,E31,'Documentos'!$F$8:$F$107,F31,'Documentos'!$K$8:$K$107,K31)&gt;1,"Comprobar documento repetido",""))</x:f>
      </x:c>
      <x:c r="AC31" s="11"/>
      <x:c r="AD31" s="12" t="str">
        <x:f>IF(A31="","",IF(AND(ISNUMBER(G31),ISNUMBER(H31)),IF(OR(YEAR(G31)&lt;&gt;YEAR(H31),INT((MONTH(G31)-1)/3)&lt;&gt;INT((MONTH(H31)-1)/3),COUNTIFS('Caja'!$B$8:$B$107,A31,'Caja'!$N$8:$N$107,"&lt;&gt;"&amp;YEAR(G31))+COUNTIFS('Caja'!$B$8:$B$107,A31,'Caja'!$O$8:$O$107,"&lt;&gt;"&amp;(INT((MONTH(G31)-1)/3)+1))&gt;0),"Revisar fechas de imputación",""),"Revisar fechas"))</x:f>
      </x:c>
      <x:c r="AE31" s="2"/>
      <x:c r="AF31" s="2"/>
      <x:c r="AG31" s="2"/>
      <x:c r="AH31" s="2"/>
      <x:c r="AI31" s="2"/>
      <x:c r="AJ31" s="2"/>
    </x:row>
    <x:row r="32" ht="23" customHeight="1">
      <x:c r="A32" s="11"/>
      <x:c r="B32" s="11"/>
      <x:c r="C32" s="11"/>
      <x:c r="D32" s="11"/>
      <x:c r="E32" s="11"/>
      <x:c r="F32" s="11"/>
      <x:c r="G32" s="13"/>
      <x:c r="H32" s="13"/>
      <x:c r="I32" s="13"/>
      <x:c r="J32" s="11"/>
      <x:c r="K32" s="11"/>
      <x:c r="L32" s="11"/>
      <x:c r="M32" s="11"/>
      <x:c r="N32" s="11"/>
      <x:c r="O32" s="11"/>
      <x:c r="P32" s="11"/>
      <x:c r="Q32" s="14"/>
      <x:c r="R32" s="11"/>
      <x:c r="S32" s="11"/>
      <x:c r="T32" s="12" t="str">
        <x:f>IF(COUNTA(A32:S32)=0,"",IF(AND(B32="Gasto",AC32=""),"Falta número recepción",IF(COUNTA(A32:S32)=0,"",IF(NOT(AND(OR(B32="Ingreso",B32="Gasto"),OR(D32="Factura",D32="Rectificativa",D32="Anticipo",D32="Otro"))),"Revisar clasificación",IF(COUNTA(A32:S32)=0,"",IF(A32="","Falta ID",IF(OR(OR(ISNUMBER(FIND("*",A32)),ISNUMBER(FIND("?",A32))),COUNTIFS('Documentos'!$A$8:$A$107,A32)&lt;&gt;1),"ID inválido o duplicado",IF(OR(B32="",NOT(COUNTIFS('Instrucciones'!$A$15:$A$24,C32)=1),D32="",F32="",NOT(ISNUMBER(G32)),NOT(ISNUMBER(H32)),J32="",K32="",L32="",N32="",O32&lt;&gt;"Confirmado"),"Completar / revisar",IF(AND(D32="Rectificativa",OR(M32="",M32=A32,COUNTIFS('Documentos'!$A$8:$A$107,M32)&lt;&gt;1)),"Revisar original",IF(OR(P32="",AND(P32&lt;&gt;"EUR",OR(NOT(ISNUMBER(Q32)),R32=""))),"Revisar divisa",IF(AND(B32="Gasto",NOT(ISNUMBER(I32))),"Falta recepción","Revisado")))))))))))</x:f>
      </x:c>
      <x:c r="U32" s="12" t="str">
        <x:f>IF(A32="","",COUNTIFS('Lineas'!$B$8:$B$107,A32))</x:f>
      </x:c>
      <x:c r="V32" s="12" t="str">
        <x:f>IF(A32="","",COUNTIFS('Lineas'!$B$8:$B$107,A32,'Lineas'!$Z$8:$Z$107,"&lt;&gt;Revisado"))</x:f>
      </x:c>
      <x:c r="W32" s="15" t="str">
        <x:f>IF(A32="","",IF(OR(T32&lt;&gt;"Revisado",U32=0,V32&gt;0),"Pendiente",ROUND(SUMIFS('Lineas'!$Y$8:$Y$107,'Lineas'!$B$8:$B$107,A32),2)))</x:f>
      </x:c>
      <x:c r="X32" s="15" t="str">
        <x:f>IF(A32="","",IF(AA32&gt;0,"Pendiente",ROUND(SUMIFS('Caja'!$D$8:$D$107,'Caja'!$B$8:$B$107,A32),2)))</x:f>
      </x:c>
      <x:c r="Y32" s="15" t="str">
        <x:f>IF(A32="","",IF(AND(ISNUMBER(W32),ISNUMBER(X32)),ROUND(W32-X32,2),"Pendiente"))</x:f>
      </x:c>
      <x:c r="Z32" s="12" t="str">
        <x:f>IF(A32="","",IF(NOT(ISNUMBER(Y32)),"Revisar datos",IF(ABS(Y32)&lt;=0.01,"Cerrado (tol. 0,01)",IF(AND(W32&gt;=0,Y32&lt;0),"Exceso cobro/pago","Pendiente"))))</x:f>
      </x:c>
      <x:c r="AA32" s="12" t="str">
        <x:f>IF(A32="","",COUNTIFS('Caja'!$B$8:$B$107,A32,'Caja'!$K$8:$K$107,"&lt;&gt;Revisado"))</x:f>
      </x:c>
      <x:c r="AB32" s="12" t="str">
        <x:f>IF(A32="","",IF(COUNTIFS('Documentos'!$B$8:$B$107,B32,'Documentos'!$C$8:$C$107,C32,'Documentos'!$E$8:$E$107,E32,'Documentos'!$F$8:$F$107,F32,'Documentos'!$K$8:$K$107,K32)&gt;1,"Comprobar documento repetido",""))</x:f>
      </x:c>
      <x:c r="AC32" s="11"/>
      <x:c r="AD32" s="12" t="str">
        <x:f>IF(A32="","",IF(AND(ISNUMBER(G32),ISNUMBER(H32)),IF(OR(YEAR(G32)&lt;&gt;YEAR(H32),INT((MONTH(G32)-1)/3)&lt;&gt;INT((MONTH(H32)-1)/3),COUNTIFS('Caja'!$B$8:$B$107,A32,'Caja'!$N$8:$N$107,"&lt;&gt;"&amp;YEAR(G32))+COUNTIFS('Caja'!$B$8:$B$107,A32,'Caja'!$O$8:$O$107,"&lt;&gt;"&amp;(INT((MONTH(G32)-1)/3)+1))&gt;0),"Revisar fechas de imputación",""),"Revisar fechas"))</x:f>
      </x:c>
      <x:c r="AE32" s="2"/>
      <x:c r="AF32" s="2"/>
      <x:c r="AG32" s="2"/>
      <x:c r="AH32" s="2"/>
      <x:c r="AI32" s="2"/>
      <x:c r="AJ32" s="2"/>
    </x:row>
    <x:row r="33" ht="23" customHeight="1">
      <x:c r="A33" s="11"/>
      <x:c r="B33" s="11"/>
      <x:c r="C33" s="11"/>
      <x:c r="D33" s="11"/>
      <x:c r="E33" s="11"/>
      <x:c r="F33" s="11"/>
      <x:c r="G33" s="13"/>
      <x:c r="H33" s="13"/>
      <x:c r="I33" s="13"/>
      <x:c r="J33" s="11"/>
      <x:c r="K33" s="11"/>
      <x:c r="L33" s="11"/>
      <x:c r="M33" s="11"/>
      <x:c r="N33" s="11"/>
      <x:c r="O33" s="11"/>
      <x:c r="P33" s="11"/>
      <x:c r="Q33" s="14"/>
      <x:c r="R33" s="11"/>
      <x:c r="S33" s="11"/>
      <x:c r="T33" s="12" t="str">
        <x:f>IF(COUNTA(A33:S33)=0,"",IF(AND(B33="Gasto",AC33=""),"Falta número recepción",IF(COUNTA(A33:S33)=0,"",IF(NOT(AND(OR(B33="Ingreso",B33="Gasto"),OR(D33="Factura",D33="Rectificativa",D33="Anticipo",D33="Otro"))),"Revisar clasificación",IF(COUNTA(A33:S33)=0,"",IF(A33="","Falta ID",IF(OR(OR(ISNUMBER(FIND("*",A33)),ISNUMBER(FIND("?",A33))),COUNTIFS('Documentos'!$A$8:$A$107,A33)&lt;&gt;1),"ID inválido o duplicado",IF(OR(B33="",NOT(COUNTIFS('Instrucciones'!$A$15:$A$24,C33)=1),D33="",F33="",NOT(ISNUMBER(G33)),NOT(ISNUMBER(H33)),J33="",K33="",L33="",N33="",O33&lt;&gt;"Confirmado"),"Completar / revisar",IF(AND(D33="Rectificativa",OR(M33="",M33=A33,COUNTIFS('Documentos'!$A$8:$A$107,M33)&lt;&gt;1)),"Revisar original",IF(OR(P33="",AND(P33&lt;&gt;"EUR",OR(NOT(ISNUMBER(Q33)),R33=""))),"Revisar divisa",IF(AND(B33="Gasto",NOT(ISNUMBER(I33))),"Falta recepción","Revisado")))))))))))</x:f>
      </x:c>
      <x:c r="U33" s="12" t="str">
        <x:f>IF(A33="","",COUNTIFS('Lineas'!$B$8:$B$107,A33))</x:f>
      </x:c>
      <x:c r="V33" s="12" t="str">
        <x:f>IF(A33="","",COUNTIFS('Lineas'!$B$8:$B$107,A33,'Lineas'!$Z$8:$Z$107,"&lt;&gt;Revisado"))</x:f>
      </x:c>
      <x:c r="W33" s="15" t="str">
        <x:f>IF(A33="","",IF(OR(T33&lt;&gt;"Revisado",U33=0,V33&gt;0),"Pendiente",ROUND(SUMIFS('Lineas'!$Y$8:$Y$107,'Lineas'!$B$8:$B$107,A33),2)))</x:f>
      </x:c>
      <x:c r="X33" s="15" t="str">
        <x:f>IF(A33="","",IF(AA33&gt;0,"Pendiente",ROUND(SUMIFS('Caja'!$D$8:$D$107,'Caja'!$B$8:$B$107,A33),2)))</x:f>
      </x:c>
      <x:c r="Y33" s="15" t="str">
        <x:f>IF(A33="","",IF(AND(ISNUMBER(W33),ISNUMBER(X33)),ROUND(W33-X33,2),"Pendiente"))</x:f>
      </x:c>
      <x:c r="Z33" s="12" t="str">
        <x:f>IF(A33="","",IF(NOT(ISNUMBER(Y33)),"Revisar datos",IF(ABS(Y33)&lt;=0.01,"Cerrado (tol. 0,01)",IF(AND(W33&gt;=0,Y33&lt;0),"Exceso cobro/pago","Pendiente"))))</x:f>
      </x:c>
      <x:c r="AA33" s="12" t="str">
        <x:f>IF(A33="","",COUNTIFS('Caja'!$B$8:$B$107,A33,'Caja'!$K$8:$K$107,"&lt;&gt;Revisado"))</x:f>
      </x:c>
      <x:c r="AB33" s="12" t="str">
        <x:f>IF(A33="","",IF(COUNTIFS('Documentos'!$B$8:$B$107,B33,'Documentos'!$C$8:$C$107,C33,'Documentos'!$E$8:$E$107,E33,'Documentos'!$F$8:$F$107,F33,'Documentos'!$K$8:$K$107,K33)&gt;1,"Comprobar documento repetido",""))</x:f>
      </x:c>
      <x:c r="AC33" s="11"/>
      <x:c r="AD33" s="12" t="str">
        <x:f>IF(A33="","",IF(AND(ISNUMBER(G33),ISNUMBER(H33)),IF(OR(YEAR(G33)&lt;&gt;YEAR(H33),INT((MONTH(G33)-1)/3)&lt;&gt;INT((MONTH(H33)-1)/3),COUNTIFS('Caja'!$B$8:$B$107,A33,'Caja'!$N$8:$N$107,"&lt;&gt;"&amp;YEAR(G33))+COUNTIFS('Caja'!$B$8:$B$107,A33,'Caja'!$O$8:$O$107,"&lt;&gt;"&amp;(INT((MONTH(G33)-1)/3)+1))&gt;0),"Revisar fechas de imputación",""),"Revisar fechas"))</x:f>
      </x:c>
      <x:c r="AE33" s="2"/>
      <x:c r="AF33" s="2"/>
      <x:c r="AG33" s="2"/>
      <x:c r="AH33" s="2"/>
      <x:c r="AI33" s="2"/>
      <x:c r="AJ33" s="2"/>
    </x:row>
    <x:row r="34" ht="23" customHeight="1">
      <x:c r="A34" s="11"/>
      <x:c r="B34" s="11"/>
      <x:c r="C34" s="11"/>
      <x:c r="D34" s="11"/>
      <x:c r="E34" s="11"/>
      <x:c r="F34" s="11"/>
      <x:c r="G34" s="13"/>
      <x:c r="H34" s="13"/>
      <x:c r="I34" s="13"/>
      <x:c r="J34" s="11"/>
      <x:c r="K34" s="11"/>
      <x:c r="L34" s="11"/>
      <x:c r="M34" s="11"/>
      <x:c r="N34" s="11"/>
      <x:c r="O34" s="11"/>
      <x:c r="P34" s="11"/>
      <x:c r="Q34" s="14"/>
      <x:c r="R34" s="11"/>
      <x:c r="S34" s="11"/>
      <x:c r="T34" s="12" t="str">
        <x:f>IF(COUNTA(A34:S34)=0,"",IF(AND(B34="Gasto",AC34=""),"Falta número recepción",IF(COUNTA(A34:S34)=0,"",IF(NOT(AND(OR(B34="Ingreso",B34="Gasto"),OR(D34="Factura",D34="Rectificativa",D34="Anticipo",D34="Otro"))),"Revisar clasificación",IF(COUNTA(A34:S34)=0,"",IF(A34="","Falta ID",IF(OR(OR(ISNUMBER(FIND("*",A34)),ISNUMBER(FIND("?",A34))),COUNTIFS('Documentos'!$A$8:$A$107,A34)&lt;&gt;1),"ID inválido o duplicado",IF(OR(B34="",NOT(COUNTIFS('Instrucciones'!$A$15:$A$24,C34)=1),D34="",F34="",NOT(ISNUMBER(G34)),NOT(ISNUMBER(H34)),J34="",K34="",L34="",N34="",O34&lt;&gt;"Confirmado"),"Completar / revisar",IF(AND(D34="Rectificativa",OR(M34="",M34=A34,COUNTIFS('Documentos'!$A$8:$A$107,M34)&lt;&gt;1)),"Revisar original",IF(OR(P34="",AND(P34&lt;&gt;"EUR",OR(NOT(ISNUMBER(Q34)),R34=""))),"Revisar divisa",IF(AND(B34="Gasto",NOT(ISNUMBER(I34))),"Falta recepción","Revisado")))))))))))</x:f>
      </x:c>
      <x:c r="U34" s="12" t="str">
        <x:f>IF(A34="","",COUNTIFS('Lineas'!$B$8:$B$107,A34))</x:f>
      </x:c>
      <x:c r="V34" s="12" t="str">
        <x:f>IF(A34="","",COUNTIFS('Lineas'!$B$8:$B$107,A34,'Lineas'!$Z$8:$Z$107,"&lt;&gt;Revisado"))</x:f>
      </x:c>
      <x:c r="W34" s="15" t="str">
        <x:f>IF(A34="","",IF(OR(T34&lt;&gt;"Revisado",U34=0,V34&gt;0),"Pendiente",ROUND(SUMIFS('Lineas'!$Y$8:$Y$107,'Lineas'!$B$8:$B$107,A34),2)))</x:f>
      </x:c>
      <x:c r="X34" s="15" t="str">
        <x:f>IF(A34="","",IF(AA34&gt;0,"Pendiente",ROUND(SUMIFS('Caja'!$D$8:$D$107,'Caja'!$B$8:$B$107,A34),2)))</x:f>
      </x:c>
      <x:c r="Y34" s="15" t="str">
        <x:f>IF(A34="","",IF(AND(ISNUMBER(W34),ISNUMBER(X34)),ROUND(W34-X34,2),"Pendiente"))</x:f>
      </x:c>
      <x:c r="Z34" s="12" t="str">
        <x:f>IF(A34="","",IF(NOT(ISNUMBER(Y34)),"Revisar datos",IF(ABS(Y34)&lt;=0.01,"Cerrado (tol. 0,01)",IF(AND(W34&gt;=0,Y34&lt;0),"Exceso cobro/pago","Pendiente"))))</x:f>
      </x:c>
      <x:c r="AA34" s="12" t="str">
        <x:f>IF(A34="","",COUNTIFS('Caja'!$B$8:$B$107,A34,'Caja'!$K$8:$K$107,"&lt;&gt;Revisado"))</x:f>
      </x:c>
      <x:c r="AB34" s="12" t="str">
        <x:f>IF(A34="","",IF(COUNTIFS('Documentos'!$B$8:$B$107,B34,'Documentos'!$C$8:$C$107,C34,'Documentos'!$E$8:$E$107,E34,'Documentos'!$F$8:$F$107,F34,'Documentos'!$K$8:$K$107,K34)&gt;1,"Comprobar documento repetido",""))</x:f>
      </x:c>
      <x:c r="AC34" s="11"/>
      <x:c r="AD34" s="12" t="str">
        <x:f>IF(A34="","",IF(AND(ISNUMBER(G34),ISNUMBER(H34)),IF(OR(YEAR(G34)&lt;&gt;YEAR(H34),INT((MONTH(G34)-1)/3)&lt;&gt;INT((MONTH(H34)-1)/3),COUNTIFS('Caja'!$B$8:$B$107,A34,'Caja'!$N$8:$N$107,"&lt;&gt;"&amp;YEAR(G34))+COUNTIFS('Caja'!$B$8:$B$107,A34,'Caja'!$O$8:$O$107,"&lt;&gt;"&amp;(INT((MONTH(G34)-1)/3)+1))&gt;0),"Revisar fechas de imputación",""),"Revisar fechas"))</x:f>
      </x:c>
      <x:c r="AE34" s="2"/>
      <x:c r="AF34" s="2"/>
      <x:c r="AG34" s="2"/>
      <x:c r="AH34" s="2"/>
      <x:c r="AI34" s="2"/>
      <x:c r="AJ34" s="2"/>
    </x:row>
    <x:row r="35" ht="23" customHeight="1">
      <x:c r="A35" s="11"/>
      <x:c r="B35" s="11"/>
      <x:c r="C35" s="11"/>
      <x:c r="D35" s="11"/>
      <x:c r="E35" s="11"/>
      <x:c r="F35" s="11"/>
      <x:c r="G35" s="13"/>
      <x:c r="H35" s="13"/>
      <x:c r="I35" s="13"/>
      <x:c r="J35" s="11"/>
      <x:c r="K35" s="11"/>
      <x:c r="L35" s="11"/>
      <x:c r="M35" s="11"/>
      <x:c r="N35" s="11"/>
      <x:c r="O35" s="11"/>
      <x:c r="P35" s="11"/>
      <x:c r="Q35" s="14"/>
      <x:c r="R35" s="11"/>
      <x:c r="S35" s="11"/>
      <x:c r="T35" s="12" t="str">
        <x:f>IF(COUNTA(A35:S35)=0,"",IF(AND(B35="Gasto",AC35=""),"Falta número recepción",IF(COUNTA(A35:S35)=0,"",IF(NOT(AND(OR(B35="Ingreso",B35="Gasto"),OR(D35="Factura",D35="Rectificativa",D35="Anticipo",D35="Otro"))),"Revisar clasificación",IF(COUNTA(A35:S35)=0,"",IF(A35="","Falta ID",IF(OR(OR(ISNUMBER(FIND("*",A35)),ISNUMBER(FIND("?",A35))),COUNTIFS('Documentos'!$A$8:$A$107,A35)&lt;&gt;1),"ID inválido o duplicado",IF(OR(B35="",NOT(COUNTIFS('Instrucciones'!$A$15:$A$24,C35)=1),D35="",F35="",NOT(ISNUMBER(G35)),NOT(ISNUMBER(H35)),J35="",K35="",L35="",N35="",O35&lt;&gt;"Confirmado"),"Completar / revisar",IF(AND(D35="Rectificativa",OR(M35="",M35=A35,COUNTIFS('Documentos'!$A$8:$A$107,M35)&lt;&gt;1)),"Revisar original",IF(OR(P35="",AND(P35&lt;&gt;"EUR",OR(NOT(ISNUMBER(Q35)),R35=""))),"Revisar divisa",IF(AND(B35="Gasto",NOT(ISNUMBER(I35))),"Falta recepción","Revisado")))))))))))</x:f>
      </x:c>
      <x:c r="U35" s="12" t="str">
        <x:f>IF(A35="","",COUNTIFS('Lineas'!$B$8:$B$107,A35))</x:f>
      </x:c>
      <x:c r="V35" s="12" t="str">
        <x:f>IF(A35="","",COUNTIFS('Lineas'!$B$8:$B$107,A35,'Lineas'!$Z$8:$Z$107,"&lt;&gt;Revisado"))</x:f>
      </x:c>
      <x:c r="W35" s="15" t="str">
        <x:f>IF(A35="","",IF(OR(T35&lt;&gt;"Revisado",U35=0,V35&gt;0),"Pendiente",ROUND(SUMIFS('Lineas'!$Y$8:$Y$107,'Lineas'!$B$8:$B$107,A35),2)))</x:f>
      </x:c>
      <x:c r="X35" s="15" t="str">
        <x:f>IF(A35="","",IF(AA35&gt;0,"Pendiente",ROUND(SUMIFS('Caja'!$D$8:$D$107,'Caja'!$B$8:$B$107,A35),2)))</x:f>
      </x:c>
      <x:c r="Y35" s="15" t="str">
        <x:f>IF(A35="","",IF(AND(ISNUMBER(W35),ISNUMBER(X35)),ROUND(W35-X35,2),"Pendiente"))</x:f>
      </x:c>
      <x:c r="Z35" s="12" t="str">
        <x:f>IF(A35="","",IF(NOT(ISNUMBER(Y35)),"Revisar datos",IF(ABS(Y35)&lt;=0.01,"Cerrado (tol. 0,01)",IF(AND(W35&gt;=0,Y35&lt;0),"Exceso cobro/pago","Pendiente"))))</x:f>
      </x:c>
      <x:c r="AA35" s="12" t="str">
        <x:f>IF(A35="","",COUNTIFS('Caja'!$B$8:$B$107,A35,'Caja'!$K$8:$K$107,"&lt;&gt;Revisado"))</x:f>
      </x:c>
      <x:c r="AB35" s="12" t="str">
        <x:f>IF(A35="","",IF(COUNTIFS('Documentos'!$B$8:$B$107,B35,'Documentos'!$C$8:$C$107,C35,'Documentos'!$E$8:$E$107,E35,'Documentos'!$F$8:$F$107,F35,'Documentos'!$K$8:$K$107,K35)&gt;1,"Comprobar documento repetido",""))</x:f>
      </x:c>
      <x:c r="AC35" s="11"/>
      <x:c r="AD35" s="12" t="str">
        <x:f>IF(A35="","",IF(AND(ISNUMBER(G35),ISNUMBER(H35)),IF(OR(YEAR(G35)&lt;&gt;YEAR(H35),INT((MONTH(G35)-1)/3)&lt;&gt;INT((MONTH(H35)-1)/3),COUNTIFS('Caja'!$B$8:$B$107,A35,'Caja'!$N$8:$N$107,"&lt;&gt;"&amp;YEAR(G35))+COUNTIFS('Caja'!$B$8:$B$107,A35,'Caja'!$O$8:$O$107,"&lt;&gt;"&amp;(INT((MONTH(G35)-1)/3)+1))&gt;0),"Revisar fechas de imputación",""),"Revisar fechas"))</x:f>
      </x:c>
      <x:c r="AE35" s="2"/>
      <x:c r="AF35" s="2"/>
      <x:c r="AG35" s="2"/>
      <x:c r="AH35" s="2"/>
      <x:c r="AI35" s="2"/>
      <x:c r="AJ35" s="2"/>
    </x:row>
    <x:row r="36" ht="23" customHeight="1">
      <x:c r="A36" s="11"/>
      <x:c r="B36" s="11"/>
      <x:c r="C36" s="11"/>
      <x:c r="D36" s="11"/>
      <x:c r="E36" s="11"/>
      <x:c r="F36" s="11"/>
      <x:c r="G36" s="13"/>
      <x:c r="H36" s="13"/>
      <x:c r="I36" s="13"/>
      <x:c r="J36" s="11"/>
      <x:c r="K36" s="11"/>
      <x:c r="L36" s="11"/>
      <x:c r="M36" s="11"/>
      <x:c r="N36" s="11"/>
      <x:c r="O36" s="11"/>
      <x:c r="P36" s="11"/>
      <x:c r="Q36" s="14"/>
      <x:c r="R36" s="11"/>
      <x:c r="S36" s="11"/>
      <x:c r="T36" s="12" t="str">
        <x:f>IF(COUNTA(A36:S36)=0,"",IF(AND(B36="Gasto",AC36=""),"Falta número recepción",IF(COUNTA(A36:S36)=0,"",IF(NOT(AND(OR(B36="Ingreso",B36="Gasto"),OR(D36="Factura",D36="Rectificativa",D36="Anticipo",D36="Otro"))),"Revisar clasificación",IF(COUNTA(A36:S36)=0,"",IF(A36="","Falta ID",IF(OR(OR(ISNUMBER(FIND("*",A36)),ISNUMBER(FIND("?",A36))),COUNTIFS('Documentos'!$A$8:$A$107,A36)&lt;&gt;1),"ID inválido o duplicado",IF(OR(B36="",NOT(COUNTIFS('Instrucciones'!$A$15:$A$24,C36)=1),D36="",F36="",NOT(ISNUMBER(G36)),NOT(ISNUMBER(H36)),J36="",K36="",L36="",N36="",O36&lt;&gt;"Confirmado"),"Completar / revisar",IF(AND(D36="Rectificativa",OR(M36="",M36=A36,COUNTIFS('Documentos'!$A$8:$A$107,M36)&lt;&gt;1)),"Revisar original",IF(OR(P36="",AND(P36&lt;&gt;"EUR",OR(NOT(ISNUMBER(Q36)),R36=""))),"Revisar divisa",IF(AND(B36="Gasto",NOT(ISNUMBER(I36))),"Falta recepción","Revisado")))))))))))</x:f>
      </x:c>
      <x:c r="U36" s="12" t="str">
        <x:f>IF(A36="","",COUNTIFS('Lineas'!$B$8:$B$107,A36))</x:f>
      </x:c>
      <x:c r="V36" s="12" t="str">
        <x:f>IF(A36="","",COUNTIFS('Lineas'!$B$8:$B$107,A36,'Lineas'!$Z$8:$Z$107,"&lt;&gt;Revisado"))</x:f>
      </x:c>
      <x:c r="W36" s="15" t="str">
        <x:f>IF(A36="","",IF(OR(T36&lt;&gt;"Revisado",U36=0,V36&gt;0),"Pendiente",ROUND(SUMIFS('Lineas'!$Y$8:$Y$107,'Lineas'!$B$8:$B$107,A36),2)))</x:f>
      </x:c>
      <x:c r="X36" s="15" t="str">
        <x:f>IF(A36="","",IF(AA36&gt;0,"Pendiente",ROUND(SUMIFS('Caja'!$D$8:$D$107,'Caja'!$B$8:$B$107,A36),2)))</x:f>
      </x:c>
      <x:c r="Y36" s="15" t="str">
        <x:f>IF(A36="","",IF(AND(ISNUMBER(W36),ISNUMBER(X36)),ROUND(W36-X36,2),"Pendiente"))</x:f>
      </x:c>
      <x:c r="Z36" s="12" t="str">
        <x:f>IF(A36="","",IF(NOT(ISNUMBER(Y36)),"Revisar datos",IF(ABS(Y36)&lt;=0.01,"Cerrado (tol. 0,01)",IF(AND(W36&gt;=0,Y36&lt;0),"Exceso cobro/pago","Pendiente"))))</x:f>
      </x:c>
      <x:c r="AA36" s="12" t="str">
        <x:f>IF(A36="","",COUNTIFS('Caja'!$B$8:$B$107,A36,'Caja'!$K$8:$K$107,"&lt;&gt;Revisado"))</x:f>
      </x:c>
      <x:c r="AB36" s="12" t="str">
        <x:f>IF(A36="","",IF(COUNTIFS('Documentos'!$B$8:$B$107,B36,'Documentos'!$C$8:$C$107,C36,'Documentos'!$E$8:$E$107,E36,'Documentos'!$F$8:$F$107,F36,'Documentos'!$K$8:$K$107,K36)&gt;1,"Comprobar documento repetido",""))</x:f>
      </x:c>
      <x:c r="AC36" s="11"/>
      <x:c r="AD36" s="12" t="str">
        <x:f>IF(A36="","",IF(AND(ISNUMBER(G36),ISNUMBER(H36)),IF(OR(YEAR(G36)&lt;&gt;YEAR(H36),INT((MONTH(G36)-1)/3)&lt;&gt;INT((MONTH(H36)-1)/3),COUNTIFS('Caja'!$B$8:$B$107,A36,'Caja'!$N$8:$N$107,"&lt;&gt;"&amp;YEAR(G36))+COUNTIFS('Caja'!$B$8:$B$107,A36,'Caja'!$O$8:$O$107,"&lt;&gt;"&amp;(INT((MONTH(G36)-1)/3)+1))&gt;0),"Revisar fechas de imputación",""),"Revisar fechas"))</x:f>
      </x:c>
      <x:c r="AE36" s="2"/>
      <x:c r="AF36" s="2"/>
      <x:c r="AG36" s="2"/>
      <x:c r="AH36" s="2"/>
      <x:c r="AI36" s="2"/>
      <x:c r="AJ36" s="2"/>
    </x:row>
    <x:row r="37" ht="23" customHeight="1">
      <x:c r="A37" s="11"/>
      <x:c r="B37" s="11"/>
      <x:c r="C37" s="11"/>
      <x:c r="D37" s="11"/>
      <x:c r="E37" s="11"/>
      <x:c r="F37" s="11"/>
      <x:c r="G37" s="13"/>
      <x:c r="H37" s="13"/>
      <x:c r="I37" s="13"/>
      <x:c r="J37" s="11"/>
      <x:c r="K37" s="11"/>
      <x:c r="L37" s="11"/>
      <x:c r="M37" s="11"/>
      <x:c r="N37" s="11"/>
      <x:c r="O37" s="11"/>
      <x:c r="P37" s="11"/>
      <x:c r="Q37" s="14"/>
      <x:c r="R37" s="11"/>
      <x:c r="S37" s="11"/>
      <x:c r="T37" s="12" t="str">
        <x:f>IF(COUNTA(A37:S37)=0,"",IF(AND(B37="Gasto",AC37=""),"Falta número recepción",IF(COUNTA(A37:S37)=0,"",IF(NOT(AND(OR(B37="Ingreso",B37="Gasto"),OR(D37="Factura",D37="Rectificativa",D37="Anticipo",D37="Otro"))),"Revisar clasificación",IF(COUNTA(A37:S37)=0,"",IF(A37="","Falta ID",IF(OR(OR(ISNUMBER(FIND("*",A37)),ISNUMBER(FIND("?",A37))),COUNTIFS('Documentos'!$A$8:$A$107,A37)&lt;&gt;1),"ID inválido o duplicado",IF(OR(B37="",NOT(COUNTIFS('Instrucciones'!$A$15:$A$24,C37)=1),D37="",F37="",NOT(ISNUMBER(G37)),NOT(ISNUMBER(H37)),J37="",K37="",L37="",N37="",O37&lt;&gt;"Confirmado"),"Completar / revisar",IF(AND(D37="Rectificativa",OR(M37="",M37=A37,COUNTIFS('Documentos'!$A$8:$A$107,M37)&lt;&gt;1)),"Revisar original",IF(OR(P37="",AND(P37&lt;&gt;"EUR",OR(NOT(ISNUMBER(Q37)),R37=""))),"Revisar divisa",IF(AND(B37="Gasto",NOT(ISNUMBER(I37))),"Falta recepción","Revisado")))))))))))</x:f>
      </x:c>
      <x:c r="U37" s="12" t="str">
        <x:f>IF(A37="","",COUNTIFS('Lineas'!$B$8:$B$107,A37))</x:f>
      </x:c>
      <x:c r="V37" s="12" t="str">
        <x:f>IF(A37="","",COUNTIFS('Lineas'!$B$8:$B$107,A37,'Lineas'!$Z$8:$Z$107,"&lt;&gt;Revisado"))</x:f>
      </x:c>
      <x:c r="W37" s="15" t="str">
        <x:f>IF(A37="","",IF(OR(T37&lt;&gt;"Revisado",U37=0,V37&gt;0),"Pendiente",ROUND(SUMIFS('Lineas'!$Y$8:$Y$107,'Lineas'!$B$8:$B$107,A37),2)))</x:f>
      </x:c>
      <x:c r="X37" s="15" t="str">
        <x:f>IF(A37="","",IF(AA37&gt;0,"Pendiente",ROUND(SUMIFS('Caja'!$D$8:$D$107,'Caja'!$B$8:$B$107,A37),2)))</x:f>
      </x:c>
      <x:c r="Y37" s="15" t="str">
        <x:f>IF(A37="","",IF(AND(ISNUMBER(W37),ISNUMBER(X37)),ROUND(W37-X37,2),"Pendiente"))</x:f>
      </x:c>
      <x:c r="Z37" s="12" t="str">
        <x:f>IF(A37="","",IF(NOT(ISNUMBER(Y37)),"Revisar datos",IF(ABS(Y37)&lt;=0.01,"Cerrado (tol. 0,01)",IF(AND(W37&gt;=0,Y37&lt;0),"Exceso cobro/pago","Pendiente"))))</x:f>
      </x:c>
      <x:c r="AA37" s="12" t="str">
        <x:f>IF(A37="","",COUNTIFS('Caja'!$B$8:$B$107,A37,'Caja'!$K$8:$K$107,"&lt;&gt;Revisado"))</x:f>
      </x:c>
      <x:c r="AB37" s="12" t="str">
        <x:f>IF(A37="","",IF(COUNTIFS('Documentos'!$B$8:$B$107,B37,'Documentos'!$C$8:$C$107,C37,'Documentos'!$E$8:$E$107,E37,'Documentos'!$F$8:$F$107,F37,'Documentos'!$K$8:$K$107,K37)&gt;1,"Comprobar documento repetido",""))</x:f>
      </x:c>
      <x:c r="AC37" s="11"/>
      <x:c r="AD37" s="12" t="str">
        <x:f>IF(A37="","",IF(AND(ISNUMBER(G37),ISNUMBER(H37)),IF(OR(YEAR(G37)&lt;&gt;YEAR(H37),INT((MONTH(G37)-1)/3)&lt;&gt;INT((MONTH(H37)-1)/3),COUNTIFS('Caja'!$B$8:$B$107,A37,'Caja'!$N$8:$N$107,"&lt;&gt;"&amp;YEAR(G37))+COUNTIFS('Caja'!$B$8:$B$107,A37,'Caja'!$O$8:$O$107,"&lt;&gt;"&amp;(INT((MONTH(G37)-1)/3)+1))&gt;0),"Revisar fechas de imputación",""),"Revisar fechas"))</x:f>
      </x:c>
      <x:c r="AE37" s="2"/>
      <x:c r="AF37" s="2"/>
      <x:c r="AG37" s="2"/>
      <x:c r="AH37" s="2"/>
      <x:c r="AI37" s="2"/>
      <x:c r="AJ37" s="2"/>
    </x:row>
    <x:row r="38" ht="23" customHeight="1">
      <x:c r="A38" s="11"/>
      <x:c r="B38" s="11"/>
      <x:c r="C38" s="11"/>
      <x:c r="D38" s="11"/>
      <x:c r="E38" s="11"/>
      <x:c r="F38" s="11"/>
      <x:c r="G38" s="13"/>
      <x:c r="H38" s="13"/>
      <x:c r="I38" s="13"/>
      <x:c r="J38" s="11"/>
      <x:c r="K38" s="11"/>
      <x:c r="L38" s="11"/>
      <x:c r="M38" s="11"/>
      <x:c r="N38" s="11"/>
      <x:c r="O38" s="11"/>
      <x:c r="P38" s="11"/>
      <x:c r="Q38" s="14"/>
      <x:c r="R38" s="11"/>
      <x:c r="S38" s="11"/>
      <x:c r="T38" s="12" t="str">
        <x:f>IF(COUNTA(A38:S38)=0,"",IF(AND(B38="Gasto",AC38=""),"Falta número recepción",IF(COUNTA(A38:S38)=0,"",IF(NOT(AND(OR(B38="Ingreso",B38="Gasto"),OR(D38="Factura",D38="Rectificativa",D38="Anticipo",D38="Otro"))),"Revisar clasificación",IF(COUNTA(A38:S38)=0,"",IF(A38="","Falta ID",IF(OR(OR(ISNUMBER(FIND("*",A38)),ISNUMBER(FIND("?",A38))),COUNTIFS('Documentos'!$A$8:$A$107,A38)&lt;&gt;1),"ID inválido o duplicado",IF(OR(B38="",NOT(COUNTIFS('Instrucciones'!$A$15:$A$24,C38)=1),D38="",F38="",NOT(ISNUMBER(G38)),NOT(ISNUMBER(H38)),J38="",K38="",L38="",N38="",O38&lt;&gt;"Confirmado"),"Completar / revisar",IF(AND(D38="Rectificativa",OR(M38="",M38=A38,COUNTIFS('Documentos'!$A$8:$A$107,M38)&lt;&gt;1)),"Revisar original",IF(OR(P38="",AND(P38&lt;&gt;"EUR",OR(NOT(ISNUMBER(Q38)),R38=""))),"Revisar divisa",IF(AND(B38="Gasto",NOT(ISNUMBER(I38))),"Falta recepción","Revisado")))))))))))</x:f>
      </x:c>
      <x:c r="U38" s="12" t="str">
        <x:f>IF(A38="","",COUNTIFS('Lineas'!$B$8:$B$107,A38))</x:f>
      </x:c>
      <x:c r="V38" s="12" t="str">
        <x:f>IF(A38="","",COUNTIFS('Lineas'!$B$8:$B$107,A38,'Lineas'!$Z$8:$Z$107,"&lt;&gt;Revisado"))</x:f>
      </x:c>
      <x:c r="W38" s="15" t="str">
        <x:f>IF(A38="","",IF(OR(T38&lt;&gt;"Revisado",U38=0,V38&gt;0),"Pendiente",ROUND(SUMIFS('Lineas'!$Y$8:$Y$107,'Lineas'!$B$8:$B$107,A38),2)))</x:f>
      </x:c>
      <x:c r="X38" s="15" t="str">
        <x:f>IF(A38="","",IF(AA38&gt;0,"Pendiente",ROUND(SUMIFS('Caja'!$D$8:$D$107,'Caja'!$B$8:$B$107,A38),2)))</x:f>
      </x:c>
      <x:c r="Y38" s="15" t="str">
        <x:f>IF(A38="","",IF(AND(ISNUMBER(W38),ISNUMBER(X38)),ROUND(W38-X38,2),"Pendiente"))</x:f>
      </x:c>
      <x:c r="Z38" s="12" t="str">
        <x:f>IF(A38="","",IF(NOT(ISNUMBER(Y38)),"Revisar datos",IF(ABS(Y38)&lt;=0.01,"Cerrado (tol. 0,01)",IF(AND(W38&gt;=0,Y38&lt;0),"Exceso cobro/pago","Pendiente"))))</x:f>
      </x:c>
      <x:c r="AA38" s="12" t="str">
        <x:f>IF(A38="","",COUNTIFS('Caja'!$B$8:$B$107,A38,'Caja'!$K$8:$K$107,"&lt;&gt;Revisado"))</x:f>
      </x:c>
      <x:c r="AB38" s="12" t="str">
        <x:f>IF(A38="","",IF(COUNTIFS('Documentos'!$B$8:$B$107,B38,'Documentos'!$C$8:$C$107,C38,'Documentos'!$E$8:$E$107,E38,'Documentos'!$F$8:$F$107,F38,'Documentos'!$K$8:$K$107,K38)&gt;1,"Comprobar documento repetido",""))</x:f>
      </x:c>
      <x:c r="AC38" s="11"/>
      <x:c r="AD38" s="12" t="str">
        <x:f>IF(A38="","",IF(AND(ISNUMBER(G38),ISNUMBER(H38)),IF(OR(YEAR(G38)&lt;&gt;YEAR(H38),INT((MONTH(G38)-1)/3)&lt;&gt;INT((MONTH(H38)-1)/3),COUNTIFS('Caja'!$B$8:$B$107,A38,'Caja'!$N$8:$N$107,"&lt;&gt;"&amp;YEAR(G38))+COUNTIFS('Caja'!$B$8:$B$107,A38,'Caja'!$O$8:$O$107,"&lt;&gt;"&amp;(INT((MONTH(G38)-1)/3)+1))&gt;0),"Revisar fechas de imputación",""),"Revisar fechas"))</x:f>
      </x:c>
      <x:c r="AE38" s="2"/>
      <x:c r="AF38" s="2"/>
      <x:c r="AG38" s="2"/>
      <x:c r="AH38" s="2"/>
      <x:c r="AI38" s="2"/>
      <x:c r="AJ38" s="2"/>
    </x:row>
    <x:row r="39" ht="23" customHeight="1">
      <x:c r="A39" s="11"/>
      <x:c r="B39" s="11"/>
      <x:c r="C39" s="11"/>
      <x:c r="D39" s="11"/>
      <x:c r="E39" s="11"/>
      <x:c r="F39" s="11"/>
      <x:c r="G39" s="13"/>
      <x:c r="H39" s="13"/>
      <x:c r="I39" s="13"/>
      <x:c r="J39" s="11"/>
      <x:c r="K39" s="11"/>
      <x:c r="L39" s="11"/>
      <x:c r="M39" s="11"/>
      <x:c r="N39" s="11"/>
      <x:c r="O39" s="11"/>
      <x:c r="P39" s="11"/>
      <x:c r="Q39" s="14"/>
      <x:c r="R39" s="11"/>
      <x:c r="S39" s="11"/>
      <x:c r="T39" s="12" t="str">
        <x:f>IF(COUNTA(A39:S39)=0,"",IF(AND(B39="Gasto",AC39=""),"Falta número recepción",IF(COUNTA(A39:S39)=0,"",IF(NOT(AND(OR(B39="Ingreso",B39="Gasto"),OR(D39="Factura",D39="Rectificativa",D39="Anticipo",D39="Otro"))),"Revisar clasificación",IF(COUNTA(A39:S39)=0,"",IF(A39="","Falta ID",IF(OR(OR(ISNUMBER(FIND("*",A39)),ISNUMBER(FIND("?",A39))),COUNTIFS('Documentos'!$A$8:$A$107,A39)&lt;&gt;1),"ID inválido o duplicado",IF(OR(B39="",NOT(COUNTIFS('Instrucciones'!$A$15:$A$24,C39)=1),D39="",F39="",NOT(ISNUMBER(G39)),NOT(ISNUMBER(H39)),J39="",K39="",L39="",N39="",O39&lt;&gt;"Confirmado"),"Completar / revisar",IF(AND(D39="Rectificativa",OR(M39="",M39=A39,COUNTIFS('Documentos'!$A$8:$A$107,M39)&lt;&gt;1)),"Revisar original",IF(OR(P39="",AND(P39&lt;&gt;"EUR",OR(NOT(ISNUMBER(Q39)),R39=""))),"Revisar divisa",IF(AND(B39="Gasto",NOT(ISNUMBER(I39))),"Falta recepción","Revisado")))))))))))</x:f>
      </x:c>
      <x:c r="U39" s="12" t="str">
        <x:f>IF(A39="","",COUNTIFS('Lineas'!$B$8:$B$107,A39))</x:f>
      </x:c>
      <x:c r="V39" s="12" t="str">
        <x:f>IF(A39="","",COUNTIFS('Lineas'!$B$8:$B$107,A39,'Lineas'!$Z$8:$Z$107,"&lt;&gt;Revisado"))</x:f>
      </x:c>
      <x:c r="W39" s="15" t="str">
        <x:f>IF(A39="","",IF(OR(T39&lt;&gt;"Revisado",U39=0,V39&gt;0),"Pendiente",ROUND(SUMIFS('Lineas'!$Y$8:$Y$107,'Lineas'!$B$8:$B$107,A39),2)))</x:f>
      </x:c>
      <x:c r="X39" s="15" t="str">
        <x:f>IF(A39="","",IF(AA39&gt;0,"Pendiente",ROUND(SUMIFS('Caja'!$D$8:$D$107,'Caja'!$B$8:$B$107,A39),2)))</x:f>
      </x:c>
      <x:c r="Y39" s="15" t="str">
        <x:f>IF(A39="","",IF(AND(ISNUMBER(W39),ISNUMBER(X39)),ROUND(W39-X39,2),"Pendiente"))</x:f>
      </x:c>
      <x:c r="Z39" s="12" t="str">
        <x:f>IF(A39="","",IF(NOT(ISNUMBER(Y39)),"Revisar datos",IF(ABS(Y39)&lt;=0.01,"Cerrado (tol. 0,01)",IF(AND(W39&gt;=0,Y39&lt;0),"Exceso cobro/pago","Pendiente"))))</x:f>
      </x:c>
      <x:c r="AA39" s="12" t="str">
        <x:f>IF(A39="","",COUNTIFS('Caja'!$B$8:$B$107,A39,'Caja'!$K$8:$K$107,"&lt;&gt;Revisado"))</x:f>
      </x:c>
      <x:c r="AB39" s="12" t="str">
        <x:f>IF(A39="","",IF(COUNTIFS('Documentos'!$B$8:$B$107,B39,'Documentos'!$C$8:$C$107,C39,'Documentos'!$E$8:$E$107,E39,'Documentos'!$F$8:$F$107,F39,'Documentos'!$K$8:$K$107,K39)&gt;1,"Comprobar documento repetido",""))</x:f>
      </x:c>
      <x:c r="AC39" s="11"/>
      <x:c r="AD39" s="12" t="str">
        <x:f>IF(A39="","",IF(AND(ISNUMBER(G39),ISNUMBER(H39)),IF(OR(YEAR(G39)&lt;&gt;YEAR(H39),INT((MONTH(G39)-1)/3)&lt;&gt;INT((MONTH(H39)-1)/3),COUNTIFS('Caja'!$B$8:$B$107,A39,'Caja'!$N$8:$N$107,"&lt;&gt;"&amp;YEAR(G39))+COUNTIFS('Caja'!$B$8:$B$107,A39,'Caja'!$O$8:$O$107,"&lt;&gt;"&amp;(INT((MONTH(G39)-1)/3)+1))&gt;0),"Revisar fechas de imputación",""),"Revisar fechas"))</x:f>
      </x:c>
      <x:c r="AE39" s="2"/>
      <x:c r="AF39" s="2"/>
      <x:c r="AG39" s="2"/>
      <x:c r="AH39" s="2"/>
      <x:c r="AI39" s="2"/>
      <x:c r="AJ39" s="2"/>
    </x:row>
    <x:row r="40" ht="23" customHeight="1">
      <x:c r="A40" s="11"/>
      <x:c r="B40" s="11"/>
      <x:c r="C40" s="11"/>
      <x:c r="D40" s="11"/>
      <x:c r="E40" s="11"/>
      <x:c r="F40" s="11"/>
      <x:c r="G40" s="13"/>
      <x:c r="H40" s="13"/>
      <x:c r="I40" s="13"/>
      <x:c r="J40" s="11"/>
      <x:c r="K40" s="11"/>
      <x:c r="L40" s="11"/>
      <x:c r="M40" s="11"/>
      <x:c r="N40" s="11"/>
      <x:c r="O40" s="11"/>
      <x:c r="P40" s="11"/>
      <x:c r="Q40" s="14"/>
      <x:c r="R40" s="11"/>
      <x:c r="S40" s="11"/>
      <x:c r="T40" s="12" t="str">
        <x:f>IF(COUNTA(A40:S40)=0,"",IF(AND(B40="Gasto",AC40=""),"Falta número recepción",IF(COUNTA(A40:S40)=0,"",IF(NOT(AND(OR(B40="Ingreso",B40="Gasto"),OR(D40="Factura",D40="Rectificativa",D40="Anticipo",D40="Otro"))),"Revisar clasificación",IF(COUNTA(A40:S40)=0,"",IF(A40="","Falta ID",IF(OR(OR(ISNUMBER(FIND("*",A40)),ISNUMBER(FIND("?",A40))),COUNTIFS('Documentos'!$A$8:$A$107,A40)&lt;&gt;1),"ID inválido o duplicado",IF(OR(B40="",NOT(COUNTIFS('Instrucciones'!$A$15:$A$24,C40)=1),D40="",F40="",NOT(ISNUMBER(G40)),NOT(ISNUMBER(H40)),J40="",K40="",L40="",N40="",O40&lt;&gt;"Confirmado"),"Completar / revisar",IF(AND(D40="Rectificativa",OR(M40="",M40=A40,COUNTIFS('Documentos'!$A$8:$A$107,M40)&lt;&gt;1)),"Revisar original",IF(OR(P40="",AND(P40&lt;&gt;"EUR",OR(NOT(ISNUMBER(Q40)),R40=""))),"Revisar divisa",IF(AND(B40="Gasto",NOT(ISNUMBER(I40))),"Falta recepción","Revisado")))))))))))</x:f>
      </x:c>
      <x:c r="U40" s="12" t="str">
        <x:f>IF(A40="","",COUNTIFS('Lineas'!$B$8:$B$107,A40))</x:f>
      </x:c>
      <x:c r="V40" s="12" t="str">
        <x:f>IF(A40="","",COUNTIFS('Lineas'!$B$8:$B$107,A40,'Lineas'!$Z$8:$Z$107,"&lt;&gt;Revisado"))</x:f>
      </x:c>
      <x:c r="W40" s="15" t="str">
        <x:f>IF(A40="","",IF(OR(T40&lt;&gt;"Revisado",U40=0,V40&gt;0),"Pendiente",ROUND(SUMIFS('Lineas'!$Y$8:$Y$107,'Lineas'!$B$8:$B$107,A40),2)))</x:f>
      </x:c>
      <x:c r="X40" s="15" t="str">
        <x:f>IF(A40="","",IF(AA40&gt;0,"Pendiente",ROUND(SUMIFS('Caja'!$D$8:$D$107,'Caja'!$B$8:$B$107,A40),2)))</x:f>
      </x:c>
      <x:c r="Y40" s="15" t="str">
        <x:f>IF(A40="","",IF(AND(ISNUMBER(W40),ISNUMBER(X40)),ROUND(W40-X40,2),"Pendiente"))</x:f>
      </x:c>
      <x:c r="Z40" s="12" t="str">
        <x:f>IF(A40="","",IF(NOT(ISNUMBER(Y40)),"Revisar datos",IF(ABS(Y40)&lt;=0.01,"Cerrado (tol. 0,01)",IF(AND(W40&gt;=0,Y40&lt;0),"Exceso cobro/pago","Pendiente"))))</x:f>
      </x:c>
      <x:c r="AA40" s="12" t="str">
        <x:f>IF(A40="","",COUNTIFS('Caja'!$B$8:$B$107,A40,'Caja'!$K$8:$K$107,"&lt;&gt;Revisado"))</x:f>
      </x:c>
      <x:c r="AB40" s="12" t="str">
        <x:f>IF(A40="","",IF(COUNTIFS('Documentos'!$B$8:$B$107,B40,'Documentos'!$C$8:$C$107,C40,'Documentos'!$E$8:$E$107,E40,'Documentos'!$F$8:$F$107,F40,'Documentos'!$K$8:$K$107,K40)&gt;1,"Comprobar documento repetido",""))</x:f>
      </x:c>
      <x:c r="AC40" s="11"/>
      <x:c r="AD40" s="12" t="str">
        <x:f>IF(A40="","",IF(AND(ISNUMBER(G40),ISNUMBER(H40)),IF(OR(YEAR(G40)&lt;&gt;YEAR(H40),INT((MONTH(G40)-1)/3)&lt;&gt;INT((MONTH(H40)-1)/3),COUNTIFS('Caja'!$B$8:$B$107,A40,'Caja'!$N$8:$N$107,"&lt;&gt;"&amp;YEAR(G40))+COUNTIFS('Caja'!$B$8:$B$107,A40,'Caja'!$O$8:$O$107,"&lt;&gt;"&amp;(INT((MONTH(G40)-1)/3)+1))&gt;0),"Revisar fechas de imputación",""),"Revisar fechas"))</x:f>
      </x:c>
      <x:c r="AE40" s="2"/>
      <x:c r="AF40" s="2"/>
      <x:c r="AG40" s="2"/>
      <x:c r="AH40" s="2"/>
      <x:c r="AI40" s="2"/>
      <x:c r="AJ40" s="2"/>
    </x:row>
    <x:row r="41" ht="23" customHeight="1">
      <x:c r="A41" s="11"/>
      <x:c r="B41" s="11"/>
      <x:c r="C41" s="11"/>
      <x:c r="D41" s="11"/>
      <x:c r="E41" s="11"/>
      <x:c r="F41" s="11"/>
      <x:c r="G41" s="13"/>
      <x:c r="H41" s="13"/>
      <x:c r="I41" s="13"/>
      <x:c r="J41" s="11"/>
      <x:c r="K41" s="11"/>
      <x:c r="L41" s="11"/>
      <x:c r="M41" s="11"/>
      <x:c r="N41" s="11"/>
      <x:c r="O41" s="11"/>
      <x:c r="P41" s="11"/>
      <x:c r="Q41" s="14"/>
      <x:c r="R41" s="11"/>
      <x:c r="S41" s="11"/>
      <x:c r="T41" s="12" t="str">
        <x:f>IF(COUNTA(A41:S41)=0,"",IF(AND(B41="Gasto",AC41=""),"Falta número recepción",IF(COUNTA(A41:S41)=0,"",IF(NOT(AND(OR(B41="Ingreso",B41="Gasto"),OR(D41="Factura",D41="Rectificativa",D41="Anticipo",D41="Otro"))),"Revisar clasificación",IF(COUNTA(A41:S41)=0,"",IF(A41="","Falta ID",IF(OR(OR(ISNUMBER(FIND("*",A41)),ISNUMBER(FIND("?",A41))),COUNTIFS('Documentos'!$A$8:$A$107,A41)&lt;&gt;1),"ID inválido o duplicado",IF(OR(B41="",NOT(COUNTIFS('Instrucciones'!$A$15:$A$24,C41)=1),D41="",F41="",NOT(ISNUMBER(G41)),NOT(ISNUMBER(H41)),J41="",K41="",L41="",N41="",O41&lt;&gt;"Confirmado"),"Completar / revisar",IF(AND(D41="Rectificativa",OR(M41="",M41=A41,COUNTIFS('Documentos'!$A$8:$A$107,M41)&lt;&gt;1)),"Revisar original",IF(OR(P41="",AND(P41&lt;&gt;"EUR",OR(NOT(ISNUMBER(Q41)),R41=""))),"Revisar divisa",IF(AND(B41="Gasto",NOT(ISNUMBER(I41))),"Falta recepción","Revisado")))))))))))</x:f>
      </x:c>
      <x:c r="U41" s="12" t="str">
        <x:f>IF(A41="","",COUNTIFS('Lineas'!$B$8:$B$107,A41))</x:f>
      </x:c>
      <x:c r="V41" s="12" t="str">
        <x:f>IF(A41="","",COUNTIFS('Lineas'!$B$8:$B$107,A41,'Lineas'!$Z$8:$Z$107,"&lt;&gt;Revisado"))</x:f>
      </x:c>
      <x:c r="W41" s="15" t="str">
        <x:f>IF(A41="","",IF(OR(T41&lt;&gt;"Revisado",U41=0,V41&gt;0),"Pendiente",ROUND(SUMIFS('Lineas'!$Y$8:$Y$107,'Lineas'!$B$8:$B$107,A41),2)))</x:f>
      </x:c>
      <x:c r="X41" s="15" t="str">
        <x:f>IF(A41="","",IF(AA41&gt;0,"Pendiente",ROUND(SUMIFS('Caja'!$D$8:$D$107,'Caja'!$B$8:$B$107,A41),2)))</x:f>
      </x:c>
      <x:c r="Y41" s="15" t="str">
        <x:f>IF(A41="","",IF(AND(ISNUMBER(W41),ISNUMBER(X41)),ROUND(W41-X41,2),"Pendiente"))</x:f>
      </x:c>
      <x:c r="Z41" s="12" t="str">
        <x:f>IF(A41="","",IF(NOT(ISNUMBER(Y41)),"Revisar datos",IF(ABS(Y41)&lt;=0.01,"Cerrado (tol. 0,01)",IF(AND(W41&gt;=0,Y41&lt;0),"Exceso cobro/pago","Pendiente"))))</x:f>
      </x:c>
      <x:c r="AA41" s="12" t="str">
        <x:f>IF(A41="","",COUNTIFS('Caja'!$B$8:$B$107,A41,'Caja'!$K$8:$K$107,"&lt;&gt;Revisado"))</x:f>
      </x:c>
      <x:c r="AB41" s="12" t="str">
        <x:f>IF(A41="","",IF(COUNTIFS('Documentos'!$B$8:$B$107,B41,'Documentos'!$C$8:$C$107,C41,'Documentos'!$E$8:$E$107,E41,'Documentos'!$F$8:$F$107,F41,'Documentos'!$K$8:$K$107,K41)&gt;1,"Comprobar documento repetido",""))</x:f>
      </x:c>
      <x:c r="AC41" s="11"/>
      <x:c r="AD41" s="12" t="str">
        <x:f>IF(A41="","",IF(AND(ISNUMBER(G41),ISNUMBER(H41)),IF(OR(YEAR(G41)&lt;&gt;YEAR(H41),INT((MONTH(G41)-1)/3)&lt;&gt;INT((MONTH(H41)-1)/3),COUNTIFS('Caja'!$B$8:$B$107,A41,'Caja'!$N$8:$N$107,"&lt;&gt;"&amp;YEAR(G41))+COUNTIFS('Caja'!$B$8:$B$107,A41,'Caja'!$O$8:$O$107,"&lt;&gt;"&amp;(INT((MONTH(G41)-1)/3)+1))&gt;0),"Revisar fechas de imputación",""),"Revisar fechas"))</x:f>
      </x:c>
      <x:c r="AE41" s="2"/>
      <x:c r="AF41" s="2"/>
      <x:c r="AG41" s="2"/>
      <x:c r="AH41" s="2"/>
      <x:c r="AI41" s="2"/>
      <x:c r="AJ41" s="2"/>
    </x:row>
    <x:row r="42" ht="23" customHeight="1">
      <x:c r="A42" s="11"/>
      <x:c r="B42" s="11"/>
      <x:c r="C42" s="11"/>
      <x:c r="D42" s="11"/>
      <x:c r="E42" s="11"/>
      <x:c r="F42" s="11"/>
      <x:c r="G42" s="13"/>
      <x:c r="H42" s="13"/>
      <x:c r="I42" s="13"/>
      <x:c r="J42" s="11"/>
      <x:c r="K42" s="11"/>
      <x:c r="L42" s="11"/>
      <x:c r="M42" s="11"/>
      <x:c r="N42" s="11"/>
      <x:c r="O42" s="11"/>
      <x:c r="P42" s="11"/>
      <x:c r="Q42" s="14"/>
      <x:c r="R42" s="11"/>
      <x:c r="S42" s="11"/>
      <x:c r="T42" s="12" t="str">
        <x:f>IF(COUNTA(A42:S42)=0,"",IF(AND(B42="Gasto",AC42=""),"Falta número recepción",IF(COUNTA(A42:S42)=0,"",IF(NOT(AND(OR(B42="Ingreso",B42="Gasto"),OR(D42="Factura",D42="Rectificativa",D42="Anticipo",D42="Otro"))),"Revisar clasificación",IF(COUNTA(A42:S42)=0,"",IF(A42="","Falta ID",IF(OR(OR(ISNUMBER(FIND("*",A42)),ISNUMBER(FIND("?",A42))),COUNTIFS('Documentos'!$A$8:$A$107,A42)&lt;&gt;1),"ID inválido o duplicado",IF(OR(B42="",NOT(COUNTIFS('Instrucciones'!$A$15:$A$24,C42)=1),D42="",F42="",NOT(ISNUMBER(G42)),NOT(ISNUMBER(H42)),J42="",K42="",L42="",N42="",O42&lt;&gt;"Confirmado"),"Completar / revisar",IF(AND(D42="Rectificativa",OR(M42="",M42=A42,COUNTIFS('Documentos'!$A$8:$A$107,M42)&lt;&gt;1)),"Revisar original",IF(OR(P42="",AND(P42&lt;&gt;"EUR",OR(NOT(ISNUMBER(Q42)),R42=""))),"Revisar divisa",IF(AND(B42="Gasto",NOT(ISNUMBER(I42))),"Falta recepción","Revisado")))))))))))</x:f>
      </x:c>
      <x:c r="U42" s="12" t="str">
        <x:f>IF(A42="","",COUNTIFS('Lineas'!$B$8:$B$107,A42))</x:f>
      </x:c>
      <x:c r="V42" s="12" t="str">
        <x:f>IF(A42="","",COUNTIFS('Lineas'!$B$8:$B$107,A42,'Lineas'!$Z$8:$Z$107,"&lt;&gt;Revisado"))</x:f>
      </x:c>
      <x:c r="W42" s="15" t="str">
        <x:f>IF(A42="","",IF(OR(T42&lt;&gt;"Revisado",U42=0,V42&gt;0),"Pendiente",ROUND(SUMIFS('Lineas'!$Y$8:$Y$107,'Lineas'!$B$8:$B$107,A42),2)))</x:f>
      </x:c>
      <x:c r="X42" s="15" t="str">
        <x:f>IF(A42="","",IF(AA42&gt;0,"Pendiente",ROUND(SUMIFS('Caja'!$D$8:$D$107,'Caja'!$B$8:$B$107,A42),2)))</x:f>
      </x:c>
      <x:c r="Y42" s="15" t="str">
        <x:f>IF(A42="","",IF(AND(ISNUMBER(W42),ISNUMBER(X42)),ROUND(W42-X42,2),"Pendiente"))</x:f>
      </x:c>
      <x:c r="Z42" s="12" t="str">
        <x:f>IF(A42="","",IF(NOT(ISNUMBER(Y42)),"Revisar datos",IF(ABS(Y42)&lt;=0.01,"Cerrado (tol. 0,01)",IF(AND(W42&gt;=0,Y42&lt;0),"Exceso cobro/pago","Pendiente"))))</x:f>
      </x:c>
      <x:c r="AA42" s="12" t="str">
        <x:f>IF(A42="","",COUNTIFS('Caja'!$B$8:$B$107,A42,'Caja'!$K$8:$K$107,"&lt;&gt;Revisado"))</x:f>
      </x:c>
      <x:c r="AB42" s="12" t="str">
        <x:f>IF(A42="","",IF(COUNTIFS('Documentos'!$B$8:$B$107,B42,'Documentos'!$C$8:$C$107,C42,'Documentos'!$E$8:$E$107,E42,'Documentos'!$F$8:$F$107,F42,'Documentos'!$K$8:$K$107,K42)&gt;1,"Comprobar documento repetido",""))</x:f>
      </x:c>
      <x:c r="AC42" s="11"/>
      <x:c r="AD42" s="12" t="str">
        <x:f>IF(A42="","",IF(AND(ISNUMBER(G42),ISNUMBER(H42)),IF(OR(YEAR(G42)&lt;&gt;YEAR(H42),INT((MONTH(G42)-1)/3)&lt;&gt;INT((MONTH(H42)-1)/3),COUNTIFS('Caja'!$B$8:$B$107,A42,'Caja'!$N$8:$N$107,"&lt;&gt;"&amp;YEAR(G42))+COUNTIFS('Caja'!$B$8:$B$107,A42,'Caja'!$O$8:$O$107,"&lt;&gt;"&amp;(INT((MONTH(G42)-1)/3)+1))&gt;0),"Revisar fechas de imputación",""),"Revisar fechas"))</x:f>
      </x:c>
      <x:c r="AE42" s="2"/>
      <x:c r="AF42" s="2"/>
      <x:c r="AG42" s="2"/>
      <x:c r="AH42" s="2"/>
      <x:c r="AI42" s="2"/>
      <x:c r="AJ42" s="2"/>
    </x:row>
    <x:row r="43" ht="23" customHeight="1">
      <x:c r="A43" s="11"/>
      <x:c r="B43" s="11"/>
      <x:c r="C43" s="11"/>
      <x:c r="D43" s="11"/>
      <x:c r="E43" s="11"/>
      <x:c r="F43" s="11"/>
      <x:c r="G43" s="13"/>
      <x:c r="H43" s="13"/>
      <x:c r="I43" s="13"/>
      <x:c r="J43" s="11"/>
      <x:c r="K43" s="11"/>
      <x:c r="L43" s="11"/>
      <x:c r="M43" s="11"/>
      <x:c r="N43" s="11"/>
      <x:c r="O43" s="11"/>
      <x:c r="P43" s="11"/>
      <x:c r="Q43" s="14"/>
      <x:c r="R43" s="11"/>
      <x:c r="S43" s="11"/>
      <x:c r="T43" s="12" t="str">
        <x:f>IF(COUNTA(A43:S43)=0,"",IF(AND(B43="Gasto",AC43=""),"Falta número recepción",IF(COUNTA(A43:S43)=0,"",IF(NOT(AND(OR(B43="Ingreso",B43="Gasto"),OR(D43="Factura",D43="Rectificativa",D43="Anticipo",D43="Otro"))),"Revisar clasificación",IF(COUNTA(A43:S43)=0,"",IF(A43="","Falta ID",IF(OR(OR(ISNUMBER(FIND("*",A43)),ISNUMBER(FIND("?",A43))),COUNTIFS('Documentos'!$A$8:$A$107,A43)&lt;&gt;1),"ID inválido o duplicado",IF(OR(B43="",NOT(COUNTIFS('Instrucciones'!$A$15:$A$24,C43)=1),D43="",F43="",NOT(ISNUMBER(G43)),NOT(ISNUMBER(H43)),J43="",K43="",L43="",N43="",O43&lt;&gt;"Confirmado"),"Completar / revisar",IF(AND(D43="Rectificativa",OR(M43="",M43=A43,COUNTIFS('Documentos'!$A$8:$A$107,M43)&lt;&gt;1)),"Revisar original",IF(OR(P43="",AND(P43&lt;&gt;"EUR",OR(NOT(ISNUMBER(Q43)),R43=""))),"Revisar divisa",IF(AND(B43="Gasto",NOT(ISNUMBER(I43))),"Falta recepción","Revisado")))))))))))</x:f>
      </x:c>
      <x:c r="U43" s="12" t="str">
        <x:f>IF(A43="","",COUNTIFS('Lineas'!$B$8:$B$107,A43))</x:f>
      </x:c>
      <x:c r="V43" s="12" t="str">
        <x:f>IF(A43="","",COUNTIFS('Lineas'!$B$8:$B$107,A43,'Lineas'!$Z$8:$Z$107,"&lt;&gt;Revisado"))</x:f>
      </x:c>
      <x:c r="W43" s="15" t="str">
        <x:f>IF(A43="","",IF(OR(T43&lt;&gt;"Revisado",U43=0,V43&gt;0),"Pendiente",ROUND(SUMIFS('Lineas'!$Y$8:$Y$107,'Lineas'!$B$8:$B$107,A43),2)))</x:f>
      </x:c>
      <x:c r="X43" s="15" t="str">
        <x:f>IF(A43="","",IF(AA43&gt;0,"Pendiente",ROUND(SUMIFS('Caja'!$D$8:$D$107,'Caja'!$B$8:$B$107,A43),2)))</x:f>
      </x:c>
      <x:c r="Y43" s="15" t="str">
        <x:f>IF(A43="","",IF(AND(ISNUMBER(W43),ISNUMBER(X43)),ROUND(W43-X43,2),"Pendiente"))</x:f>
      </x:c>
      <x:c r="Z43" s="12" t="str">
        <x:f>IF(A43="","",IF(NOT(ISNUMBER(Y43)),"Revisar datos",IF(ABS(Y43)&lt;=0.01,"Cerrado (tol. 0,01)",IF(AND(W43&gt;=0,Y43&lt;0),"Exceso cobro/pago","Pendiente"))))</x:f>
      </x:c>
      <x:c r="AA43" s="12" t="str">
        <x:f>IF(A43="","",COUNTIFS('Caja'!$B$8:$B$107,A43,'Caja'!$K$8:$K$107,"&lt;&gt;Revisado"))</x:f>
      </x:c>
      <x:c r="AB43" s="12" t="str">
        <x:f>IF(A43="","",IF(COUNTIFS('Documentos'!$B$8:$B$107,B43,'Documentos'!$C$8:$C$107,C43,'Documentos'!$E$8:$E$107,E43,'Documentos'!$F$8:$F$107,F43,'Documentos'!$K$8:$K$107,K43)&gt;1,"Comprobar documento repetido",""))</x:f>
      </x:c>
      <x:c r="AC43" s="11"/>
      <x:c r="AD43" s="12" t="str">
        <x:f>IF(A43="","",IF(AND(ISNUMBER(G43),ISNUMBER(H43)),IF(OR(YEAR(G43)&lt;&gt;YEAR(H43),INT((MONTH(G43)-1)/3)&lt;&gt;INT((MONTH(H43)-1)/3),COUNTIFS('Caja'!$B$8:$B$107,A43,'Caja'!$N$8:$N$107,"&lt;&gt;"&amp;YEAR(G43))+COUNTIFS('Caja'!$B$8:$B$107,A43,'Caja'!$O$8:$O$107,"&lt;&gt;"&amp;(INT((MONTH(G43)-1)/3)+1))&gt;0),"Revisar fechas de imputación",""),"Revisar fechas"))</x:f>
      </x:c>
      <x:c r="AE43" s="2"/>
      <x:c r="AF43" s="2"/>
      <x:c r="AG43" s="2"/>
      <x:c r="AH43" s="2"/>
      <x:c r="AI43" s="2"/>
      <x:c r="AJ43" s="2"/>
    </x:row>
    <x:row r="44" ht="23" customHeight="1">
      <x:c r="A44" s="11"/>
      <x:c r="B44" s="11"/>
      <x:c r="C44" s="11"/>
      <x:c r="D44" s="11"/>
      <x:c r="E44" s="11"/>
      <x:c r="F44" s="11"/>
      <x:c r="G44" s="13"/>
      <x:c r="H44" s="13"/>
      <x:c r="I44" s="13"/>
      <x:c r="J44" s="11"/>
      <x:c r="K44" s="11"/>
      <x:c r="L44" s="11"/>
      <x:c r="M44" s="11"/>
      <x:c r="N44" s="11"/>
      <x:c r="O44" s="11"/>
      <x:c r="P44" s="11"/>
      <x:c r="Q44" s="14"/>
      <x:c r="R44" s="11"/>
      <x:c r="S44" s="11"/>
      <x:c r="T44" s="12" t="str">
        <x:f>IF(COUNTA(A44:S44)=0,"",IF(AND(B44="Gasto",AC44=""),"Falta número recepción",IF(COUNTA(A44:S44)=0,"",IF(NOT(AND(OR(B44="Ingreso",B44="Gasto"),OR(D44="Factura",D44="Rectificativa",D44="Anticipo",D44="Otro"))),"Revisar clasificación",IF(COUNTA(A44:S44)=0,"",IF(A44="","Falta ID",IF(OR(OR(ISNUMBER(FIND("*",A44)),ISNUMBER(FIND("?",A44))),COUNTIFS('Documentos'!$A$8:$A$107,A44)&lt;&gt;1),"ID inválido o duplicado",IF(OR(B44="",NOT(COUNTIFS('Instrucciones'!$A$15:$A$24,C44)=1),D44="",F44="",NOT(ISNUMBER(G44)),NOT(ISNUMBER(H44)),J44="",K44="",L44="",N44="",O44&lt;&gt;"Confirmado"),"Completar / revisar",IF(AND(D44="Rectificativa",OR(M44="",M44=A44,COUNTIFS('Documentos'!$A$8:$A$107,M44)&lt;&gt;1)),"Revisar original",IF(OR(P44="",AND(P44&lt;&gt;"EUR",OR(NOT(ISNUMBER(Q44)),R44=""))),"Revisar divisa",IF(AND(B44="Gasto",NOT(ISNUMBER(I44))),"Falta recepción","Revisado")))))))))))</x:f>
      </x:c>
      <x:c r="U44" s="12" t="str">
        <x:f>IF(A44="","",COUNTIFS('Lineas'!$B$8:$B$107,A44))</x:f>
      </x:c>
      <x:c r="V44" s="12" t="str">
        <x:f>IF(A44="","",COUNTIFS('Lineas'!$B$8:$B$107,A44,'Lineas'!$Z$8:$Z$107,"&lt;&gt;Revisado"))</x:f>
      </x:c>
      <x:c r="W44" s="15" t="str">
        <x:f>IF(A44="","",IF(OR(T44&lt;&gt;"Revisado",U44=0,V44&gt;0),"Pendiente",ROUND(SUMIFS('Lineas'!$Y$8:$Y$107,'Lineas'!$B$8:$B$107,A44),2)))</x:f>
      </x:c>
      <x:c r="X44" s="15" t="str">
        <x:f>IF(A44="","",IF(AA44&gt;0,"Pendiente",ROUND(SUMIFS('Caja'!$D$8:$D$107,'Caja'!$B$8:$B$107,A44),2)))</x:f>
      </x:c>
      <x:c r="Y44" s="15" t="str">
        <x:f>IF(A44="","",IF(AND(ISNUMBER(W44),ISNUMBER(X44)),ROUND(W44-X44,2),"Pendiente"))</x:f>
      </x:c>
      <x:c r="Z44" s="12" t="str">
        <x:f>IF(A44="","",IF(NOT(ISNUMBER(Y44)),"Revisar datos",IF(ABS(Y44)&lt;=0.01,"Cerrado (tol. 0,01)",IF(AND(W44&gt;=0,Y44&lt;0),"Exceso cobro/pago","Pendiente"))))</x:f>
      </x:c>
      <x:c r="AA44" s="12" t="str">
        <x:f>IF(A44="","",COUNTIFS('Caja'!$B$8:$B$107,A44,'Caja'!$K$8:$K$107,"&lt;&gt;Revisado"))</x:f>
      </x:c>
      <x:c r="AB44" s="12" t="str">
        <x:f>IF(A44="","",IF(COUNTIFS('Documentos'!$B$8:$B$107,B44,'Documentos'!$C$8:$C$107,C44,'Documentos'!$E$8:$E$107,E44,'Documentos'!$F$8:$F$107,F44,'Documentos'!$K$8:$K$107,K44)&gt;1,"Comprobar documento repetido",""))</x:f>
      </x:c>
      <x:c r="AC44" s="11"/>
      <x:c r="AD44" s="12" t="str">
        <x:f>IF(A44="","",IF(AND(ISNUMBER(G44),ISNUMBER(H44)),IF(OR(YEAR(G44)&lt;&gt;YEAR(H44),INT((MONTH(G44)-1)/3)&lt;&gt;INT((MONTH(H44)-1)/3),COUNTIFS('Caja'!$B$8:$B$107,A44,'Caja'!$N$8:$N$107,"&lt;&gt;"&amp;YEAR(G44))+COUNTIFS('Caja'!$B$8:$B$107,A44,'Caja'!$O$8:$O$107,"&lt;&gt;"&amp;(INT((MONTH(G44)-1)/3)+1))&gt;0),"Revisar fechas de imputación",""),"Revisar fechas"))</x:f>
      </x:c>
      <x:c r="AE44" s="2"/>
      <x:c r="AF44" s="2"/>
      <x:c r="AG44" s="2"/>
      <x:c r="AH44" s="2"/>
      <x:c r="AI44" s="2"/>
      <x:c r="AJ44" s="2"/>
    </x:row>
    <x:row r="45" ht="23" customHeight="1">
      <x:c r="A45" s="11"/>
      <x:c r="B45" s="11"/>
      <x:c r="C45" s="11"/>
      <x:c r="D45" s="11"/>
      <x:c r="E45" s="11"/>
      <x:c r="F45" s="11"/>
      <x:c r="G45" s="13"/>
      <x:c r="H45" s="13"/>
      <x:c r="I45" s="13"/>
      <x:c r="J45" s="11"/>
      <x:c r="K45" s="11"/>
      <x:c r="L45" s="11"/>
      <x:c r="M45" s="11"/>
      <x:c r="N45" s="11"/>
      <x:c r="O45" s="11"/>
      <x:c r="P45" s="11"/>
      <x:c r="Q45" s="14"/>
      <x:c r="R45" s="11"/>
      <x:c r="S45" s="11"/>
      <x:c r="T45" s="12" t="str">
        <x:f>IF(COUNTA(A45:S45)=0,"",IF(AND(B45="Gasto",AC45=""),"Falta número recepción",IF(COUNTA(A45:S45)=0,"",IF(NOT(AND(OR(B45="Ingreso",B45="Gasto"),OR(D45="Factura",D45="Rectificativa",D45="Anticipo",D45="Otro"))),"Revisar clasificación",IF(COUNTA(A45:S45)=0,"",IF(A45="","Falta ID",IF(OR(OR(ISNUMBER(FIND("*",A45)),ISNUMBER(FIND("?",A45))),COUNTIFS('Documentos'!$A$8:$A$107,A45)&lt;&gt;1),"ID inválido o duplicado",IF(OR(B45="",NOT(COUNTIFS('Instrucciones'!$A$15:$A$24,C45)=1),D45="",F45="",NOT(ISNUMBER(G45)),NOT(ISNUMBER(H45)),J45="",K45="",L45="",N45="",O45&lt;&gt;"Confirmado"),"Completar / revisar",IF(AND(D45="Rectificativa",OR(M45="",M45=A45,COUNTIFS('Documentos'!$A$8:$A$107,M45)&lt;&gt;1)),"Revisar original",IF(OR(P45="",AND(P45&lt;&gt;"EUR",OR(NOT(ISNUMBER(Q45)),R45=""))),"Revisar divisa",IF(AND(B45="Gasto",NOT(ISNUMBER(I45))),"Falta recepción","Revisado")))))))))))</x:f>
      </x:c>
      <x:c r="U45" s="12" t="str">
        <x:f>IF(A45="","",COUNTIFS('Lineas'!$B$8:$B$107,A45))</x:f>
      </x:c>
      <x:c r="V45" s="12" t="str">
        <x:f>IF(A45="","",COUNTIFS('Lineas'!$B$8:$B$107,A45,'Lineas'!$Z$8:$Z$107,"&lt;&gt;Revisado"))</x:f>
      </x:c>
      <x:c r="W45" s="15" t="str">
        <x:f>IF(A45="","",IF(OR(T45&lt;&gt;"Revisado",U45=0,V45&gt;0),"Pendiente",ROUND(SUMIFS('Lineas'!$Y$8:$Y$107,'Lineas'!$B$8:$B$107,A45),2)))</x:f>
      </x:c>
      <x:c r="X45" s="15" t="str">
        <x:f>IF(A45="","",IF(AA45&gt;0,"Pendiente",ROUND(SUMIFS('Caja'!$D$8:$D$107,'Caja'!$B$8:$B$107,A45),2)))</x:f>
      </x:c>
      <x:c r="Y45" s="15" t="str">
        <x:f>IF(A45="","",IF(AND(ISNUMBER(W45),ISNUMBER(X45)),ROUND(W45-X45,2),"Pendiente"))</x:f>
      </x:c>
      <x:c r="Z45" s="12" t="str">
        <x:f>IF(A45="","",IF(NOT(ISNUMBER(Y45)),"Revisar datos",IF(ABS(Y45)&lt;=0.01,"Cerrado (tol. 0,01)",IF(AND(W45&gt;=0,Y45&lt;0),"Exceso cobro/pago","Pendiente"))))</x:f>
      </x:c>
      <x:c r="AA45" s="12" t="str">
        <x:f>IF(A45="","",COUNTIFS('Caja'!$B$8:$B$107,A45,'Caja'!$K$8:$K$107,"&lt;&gt;Revisado"))</x:f>
      </x:c>
      <x:c r="AB45" s="12" t="str">
        <x:f>IF(A45="","",IF(COUNTIFS('Documentos'!$B$8:$B$107,B45,'Documentos'!$C$8:$C$107,C45,'Documentos'!$E$8:$E$107,E45,'Documentos'!$F$8:$F$107,F45,'Documentos'!$K$8:$K$107,K45)&gt;1,"Comprobar documento repetido",""))</x:f>
      </x:c>
      <x:c r="AC45" s="11"/>
      <x:c r="AD45" s="12" t="str">
        <x:f>IF(A45="","",IF(AND(ISNUMBER(G45),ISNUMBER(H45)),IF(OR(YEAR(G45)&lt;&gt;YEAR(H45),INT((MONTH(G45)-1)/3)&lt;&gt;INT((MONTH(H45)-1)/3),COUNTIFS('Caja'!$B$8:$B$107,A45,'Caja'!$N$8:$N$107,"&lt;&gt;"&amp;YEAR(G45))+COUNTIFS('Caja'!$B$8:$B$107,A45,'Caja'!$O$8:$O$107,"&lt;&gt;"&amp;(INT((MONTH(G45)-1)/3)+1))&gt;0),"Revisar fechas de imputación",""),"Revisar fechas"))</x:f>
      </x:c>
      <x:c r="AE45" s="2"/>
      <x:c r="AF45" s="2"/>
      <x:c r="AG45" s="2"/>
      <x:c r="AH45" s="2"/>
      <x:c r="AI45" s="2"/>
      <x:c r="AJ45" s="2"/>
    </x:row>
    <x:row r="46" ht="23" customHeight="1">
      <x:c r="A46" s="11"/>
      <x:c r="B46" s="11"/>
      <x:c r="C46" s="11"/>
      <x:c r="D46" s="11"/>
      <x:c r="E46" s="11"/>
      <x:c r="F46" s="11"/>
      <x:c r="G46" s="13"/>
      <x:c r="H46" s="13"/>
      <x:c r="I46" s="13"/>
      <x:c r="J46" s="11"/>
      <x:c r="K46" s="11"/>
      <x:c r="L46" s="11"/>
      <x:c r="M46" s="11"/>
      <x:c r="N46" s="11"/>
      <x:c r="O46" s="11"/>
      <x:c r="P46" s="11"/>
      <x:c r="Q46" s="14"/>
      <x:c r="R46" s="11"/>
      <x:c r="S46" s="11"/>
      <x:c r="T46" s="12" t="str">
        <x:f>IF(COUNTA(A46:S46)=0,"",IF(AND(B46="Gasto",AC46=""),"Falta número recepción",IF(COUNTA(A46:S46)=0,"",IF(NOT(AND(OR(B46="Ingreso",B46="Gasto"),OR(D46="Factura",D46="Rectificativa",D46="Anticipo",D46="Otro"))),"Revisar clasificación",IF(COUNTA(A46:S46)=0,"",IF(A46="","Falta ID",IF(OR(OR(ISNUMBER(FIND("*",A46)),ISNUMBER(FIND("?",A46))),COUNTIFS('Documentos'!$A$8:$A$107,A46)&lt;&gt;1),"ID inválido o duplicado",IF(OR(B46="",NOT(COUNTIFS('Instrucciones'!$A$15:$A$24,C46)=1),D46="",F46="",NOT(ISNUMBER(G46)),NOT(ISNUMBER(H46)),J46="",K46="",L46="",N46="",O46&lt;&gt;"Confirmado"),"Completar / revisar",IF(AND(D46="Rectificativa",OR(M46="",M46=A46,COUNTIFS('Documentos'!$A$8:$A$107,M46)&lt;&gt;1)),"Revisar original",IF(OR(P46="",AND(P46&lt;&gt;"EUR",OR(NOT(ISNUMBER(Q46)),R46=""))),"Revisar divisa",IF(AND(B46="Gasto",NOT(ISNUMBER(I46))),"Falta recepción","Revisado")))))))))))</x:f>
      </x:c>
      <x:c r="U46" s="12" t="str">
        <x:f>IF(A46="","",COUNTIFS('Lineas'!$B$8:$B$107,A46))</x:f>
      </x:c>
      <x:c r="V46" s="12" t="str">
        <x:f>IF(A46="","",COUNTIFS('Lineas'!$B$8:$B$107,A46,'Lineas'!$Z$8:$Z$107,"&lt;&gt;Revisado"))</x:f>
      </x:c>
      <x:c r="W46" s="15" t="str">
        <x:f>IF(A46="","",IF(OR(T46&lt;&gt;"Revisado",U46=0,V46&gt;0),"Pendiente",ROUND(SUMIFS('Lineas'!$Y$8:$Y$107,'Lineas'!$B$8:$B$107,A46),2)))</x:f>
      </x:c>
      <x:c r="X46" s="15" t="str">
        <x:f>IF(A46="","",IF(AA46&gt;0,"Pendiente",ROUND(SUMIFS('Caja'!$D$8:$D$107,'Caja'!$B$8:$B$107,A46),2)))</x:f>
      </x:c>
      <x:c r="Y46" s="15" t="str">
        <x:f>IF(A46="","",IF(AND(ISNUMBER(W46),ISNUMBER(X46)),ROUND(W46-X46,2),"Pendiente"))</x:f>
      </x:c>
      <x:c r="Z46" s="12" t="str">
        <x:f>IF(A46="","",IF(NOT(ISNUMBER(Y46)),"Revisar datos",IF(ABS(Y46)&lt;=0.01,"Cerrado (tol. 0,01)",IF(AND(W46&gt;=0,Y46&lt;0),"Exceso cobro/pago","Pendiente"))))</x:f>
      </x:c>
      <x:c r="AA46" s="12" t="str">
        <x:f>IF(A46="","",COUNTIFS('Caja'!$B$8:$B$107,A46,'Caja'!$K$8:$K$107,"&lt;&gt;Revisado"))</x:f>
      </x:c>
      <x:c r="AB46" s="12" t="str">
        <x:f>IF(A46="","",IF(COUNTIFS('Documentos'!$B$8:$B$107,B46,'Documentos'!$C$8:$C$107,C46,'Documentos'!$E$8:$E$107,E46,'Documentos'!$F$8:$F$107,F46,'Documentos'!$K$8:$K$107,K46)&gt;1,"Comprobar documento repetido",""))</x:f>
      </x:c>
      <x:c r="AC46" s="11"/>
      <x:c r="AD46" s="12" t="str">
        <x:f>IF(A46="","",IF(AND(ISNUMBER(G46),ISNUMBER(H46)),IF(OR(YEAR(G46)&lt;&gt;YEAR(H46),INT((MONTH(G46)-1)/3)&lt;&gt;INT((MONTH(H46)-1)/3),COUNTIFS('Caja'!$B$8:$B$107,A46,'Caja'!$N$8:$N$107,"&lt;&gt;"&amp;YEAR(G46))+COUNTIFS('Caja'!$B$8:$B$107,A46,'Caja'!$O$8:$O$107,"&lt;&gt;"&amp;(INT((MONTH(G46)-1)/3)+1))&gt;0),"Revisar fechas de imputación",""),"Revisar fechas"))</x:f>
      </x:c>
      <x:c r="AE46" s="2"/>
      <x:c r="AF46" s="2"/>
      <x:c r="AG46" s="2"/>
      <x:c r="AH46" s="2"/>
      <x:c r="AI46" s="2"/>
      <x:c r="AJ46" s="2"/>
    </x:row>
    <x:row r="47" ht="23" customHeight="1">
      <x:c r="A47" s="11"/>
      <x:c r="B47" s="11"/>
      <x:c r="C47" s="11"/>
      <x:c r="D47" s="11"/>
      <x:c r="E47" s="11"/>
      <x:c r="F47" s="11"/>
      <x:c r="G47" s="13"/>
      <x:c r="H47" s="13"/>
      <x:c r="I47" s="13"/>
      <x:c r="J47" s="11"/>
      <x:c r="K47" s="11"/>
      <x:c r="L47" s="11"/>
      <x:c r="M47" s="11"/>
      <x:c r="N47" s="11"/>
      <x:c r="O47" s="11"/>
      <x:c r="P47" s="11"/>
      <x:c r="Q47" s="14"/>
      <x:c r="R47" s="11"/>
      <x:c r="S47" s="11"/>
      <x:c r="T47" s="12" t="str">
        <x:f>IF(COUNTA(A47:S47)=0,"",IF(AND(B47="Gasto",AC47=""),"Falta número recepción",IF(COUNTA(A47:S47)=0,"",IF(NOT(AND(OR(B47="Ingreso",B47="Gasto"),OR(D47="Factura",D47="Rectificativa",D47="Anticipo",D47="Otro"))),"Revisar clasificación",IF(COUNTA(A47:S47)=0,"",IF(A47="","Falta ID",IF(OR(OR(ISNUMBER(FIND("*",A47)),ISNUMBER(FIND("?",A47))),COUNTIFS('Documentos'!$A$8:$A$107,A47)&lt;&gt;1),"ID inválido o duplicado",IF(OR(B47="",NOT(COUNTIFS('Instrucciones'!$A$15:$A$24,C47)=1),D47="",F47="",NOT(ISNUMBER(G47)),NOT(ISNUMBER(H47)),J47="",K47="",L47="",N47="",O47&lt;&gt;"Confirmado"),"Completar / revisar",IF(AND(D47="Rectificativa",OR(M47="",M47=A47,COUNTIFS('Documentos'!$A$8:$A$107,M47)&lt;&gt;1)),"Revisar original",IF(OR(P47="",AND(P47&lt;&gt;"EUR",OR(NOT(ISNUMBER(Q47)),R47=""))),"Revisar divisa",IF(AND(B47="Gasto",NOT(ISNUMBER(I47))),"Falta recepción","Revisado")))))))))))</x:f>
      </x:c>
      <x:c r="U47" s="12" t="str">
        <x:f>IF(A47="","",COUNTIFS('Lineas'!$B$8:$B$107,A47))</x:f>
      </x:c>
      <x:c r="V47" s="12" t="str">
        <x:f>IF(A47="","",COUNTIFS('Lineas'!$B$8:$B$107,A47,'Lineas'!$Z$8:$Z$107,"&lt;&gt;Revisado"))</x:f>
      </x:c>
      <x:c r="W47" s="15" t="str">
        <x:f>IF(A47="","",IF(OR(T47&lt;&gt;"Revisado",U47=0,V47&gt;0),"Pendiente",ROUND(SUMIFS('Lineas'!$Y$8:$Y$107,'Lineas'!$B$8:$B$107,A47),2)))</x:f>
      </x:c>
      <x:c r="X47" s="15" t="str">
        <x:f>IF(A47="","",IF(AA47&gt;0,"Pendiente",ROUND(SUMIFS('Caja'!$D$8:$D$107,'Caja'!$B$8:$B$107,A47),2)))</x:f>
      </x:c>
      <x:c r="Y47" s="15" t="str">
        <x:f>IF(A47="","",IF(AND(ISNUMBER(W47),ISNUMBER(X47)),ROUND(W47-X47,2),"Pendiente"))</x:f>
      </x:c>
      <x:c r="Z47" s="12" t="str">
        <x:f>IF(A47="","",IF(NOT(ISNUMBER(Y47)),"Revisar datos",IF(ABS(Y47)&lt;=0.01,"Cerrado (tol. 0,01)",IF(AND(W47&gt;=0,Y47&lt;0),"Exceso cobro/pago","Pendiente"))))</x:f>
      </x:c>
      <x:c r="AA47" s="12" t="str">
        <x:f>IF(A47="","",COUNTIFS('Caja'!$B$8:$B$107,A47,'Caja'!$K$8:$K$107,"&lt;&gt;Revisado"))</x:f>
      </x:c>
      <x:c r="AB47" s="12" t="str">
        <x:f>IF(A47="","",IF(COUNTIFS('Documentos'!$B$8:$B$107,B47,'Documentos'!$C$8:$C$107,C47,'Documentos'!$E$8:$E$107,E47,'Documentos'!$F$8:$F$107,F47,'Documentos'!$K$8:$K$107,K47)&gt;1,"Comprobar documento repetido",""))</x:f>
      </x:c>
      <x:c r="AC47" s="11"/>
      <x:c r="AD47" s="12" t="str">
        <x:f>IF(A47="","",IF(AND(ISNUMBER(G47),ISNUMBER(H47)),IF(OR(YEAR(G47)&lt;&gt;YEAR(H47),INT((MONTH(G47)-1)/3)&lt;&gt;INT((MONTH(H47)-1)/3),COUNTIFS('Caja'!$B$8:$B$107,A47,'Caja'!$N$8:$N$107,"&lt;&gt;"&amp;YEAR(G47))+COUNTIFS('Caja'!$B$8:$B$107,A47,'Caja'!$O$8:$O$107,"&lt;&gt;"&amp;(INT((MONTH(G47)-1)/3)+1))&gt;0),"Revisar fechas de imputación",""),"Revisar fechas"))</x:f>
      </x:c>
      <x:c r="AE47" s="2"/>
      <x:c r="AF47" s="2"/>
      <x:c r="AG47" s="2"/>
      <x:c r="AH47" s="2"/>
      <x:c r="AI47" s="2"/>
      <x:c r="AJ47" s="2"/>
    </x:row>
    <x:row r="48" ht="23" customHeight="1">
      <x:c r="A48" s="11"/>
      <x:c r="B48" s="11"/>
      <x:c r="C48" s="11"/>
      <x:c r="D48" s="11"/>
      <x:c r="E48" s="11"/>
      <x:c r="F48" s="11"/>
      <x:c r="G48" s="13"/>
      <x:c r="H48" s="13"/>
      <x:c r="I48" s="13"/>
      <x:c r="J48" s="11"/>
      <x:c r="K48" s="11"/>
      <x:c r="L48" s="11"/>
      <x:c r="M48" s="11"/>
      <x:c r="N48" s="11"/>
      <x:c r="O48" s="11"/>
      <x:c r="P48" s="11"/>
      <x:c r="Q48" s="14"/>
      <x:c r="R48" s="11"/>
      <x:c r="S48" s="11"/>
      <x:c r="T48" s="12" t="str">
        <x:f>IF(COUNTA(A48:S48)=0,"",IF(AND(B48="Gasto",AC48=""),"Falta número recepción",IF(COUNTA(A48:S48)=0,"",IF(NOT(AND(OR(B48="Ingreso",B48="Gasto"),OR(D48="Factura",D48="Rectificativa",D48="Anticipo",D48="Otro"))),"Revisar clasificación",IF(COUNTA(A48:S48)=0,"",IF(A48="","Falta ID",IF(OR(OR(ISNUMBER(FIND("*",A48)),ISNUMBER(FIND("?",A48))),COUNTIFS('Documentos'!$A$8:$A$107,A48)&lt;&gt;1),"ID inválido o duplicado",IF(OR(B48="",NOT(COUNTIFS('Instrucciones'!$A$15:$A$24,C48)=1),D48="",F48="",NOT(ISNUMBER(G48)),NOT(ISNUMBER(H48)),J48="",K48="",L48="",N48="",O48&lt;&gt;"Confirmado"),"Completar / revisar",IF(AND(D48="Rectificativa",OR(M48="",M48=A48,COUNTIFS('Documentos'!$A$8:$A$107,M48)&lt;&gt;1)),"Revisar original",IF(OR(P48="",AND(P48&lt;&gt;"EUR",OR(NOT(ISNUMBER(Q48)),R48=""))),"Revisar divisa",IF(AND(B48="Gasto",NOT(ISNUMBER(I48))),"Falta recepción","Revisado")))))))))))</x:f>
      </x:c>
      <x:c r="U48" s="12" t="str">
        <x:f>IF(A48="","",COUNTIFS('Lineas'!$B$8:$B$107,A48))</x:f>
      </x:c>
      <x:c r="V48" s="12" t="str">
        <x:f>IF(A48="","",COUNTIFS('Lineas'!$B$8:$B$107,A48,'Lineas'!$Z$8:$Z$107,"&lt;&gt;Revisado"))</x:f>
      </x:c>
      <x:c r="W48" s="15" t="str">
        <x:f>IF(A48="","",IF(OR(T48&lt;&gt;"Revisado",U48=0,V48&gt;0),"Pendiente",ROUND(SUMIFS('Lineas'!$Y$8:$Y$107,'Lineas'!$B$8:$B$107,A48),2)))</x:f>
      </x:c>
      <x:c r="X48" s="15" t="str">
        <x:f>IF(A48="","",IF(AA48&gt;0,"Pendiente",ROUND(SUMIFS('Caja'!$D$8:$D$107,'Caja'!$B$8:$B$107,A48),2)))</x:f>
      </x:c>
      <x:c r="Y48" s="15" t="str">
        <x:f>IF(A48="","",IF(AND(ISNUMBER(W48),ISNUMBER(X48)),ROUND(W48-X48,2),"Pendiente"))</x:f>
      </x:c>
      <x:c r="Z48" s="12" t="str">
        <x:f>IF(A48="","",IF(NOT(ISNUMBER(Y48)),"Revisar datos",IF(ABS(Y48)&lt;=0.01,"Cerrado (tol. 0,01)",IF(AND(W48&gt;=0,Y48&lt;0),"Exceso cobro/pago","Pendiente"))))</x:f>
      </x:c>
      <x:c r="AA48" s="12" t="str">
        <x:f>IF(A48="","",COUNTIFS('Caja'!$B$8:$B$107,A48,'Caja'!$K$8:$K$107,"&lt;&gt;Revisado"))</x:f>
      </x:c>
      <x:c r="AB48" s="12" t="str">
        <x:f>IF(A48="","",IF(COUNTIFS('Documentos'!$B$8:$B$107,B48,'Documentos'!$C$8:$C$107,C48,'Documentos'!$E$8:$E$107,E48,'Documentos'!$F$8:$F$107,F48,'Documentos'!$K$8:$K$107,K48)&gt;1,"Comprobar documento repetido",""))</x:f>
      </x:c>
      <x:c r="AC48" s="11"/>
      <x:c r="AD48" s="12" t="str">
        <x:f>IF(A48="","",IF(AND(ISNUMBER(G48),ISNUMBER(H48)),IF(OR(YEAR(G48)&lt;&gt;YEAR(H48),INT((MONTH(G48)-1)/3)&lt;&gt;INT((MONTH(H48)-1)/3),COUNTIFS('Caja'!$B$8:$B$107,A48,'Caja'!$N$8:$N$107,"&lt;&gt;"&amp;YEAR(G48))+COUNTIFS('Caja'!$B$8:$B$107,A48,'Caja'!$O$8:$O$107,"&lt;&gt;"&amp;(INT((MONTH(G48)-1)/3)+1))&gt;0),"Revisar fechas de imputación",""),"Revisar fechas"))</x:f>
      </x:c>
      <x:c r="AE48" s="2"/>
      <x:c r="AF48" s="2"/>
      <x:c r="AG48" s="2"/>
      <x:c r="AH48" s="2"/>
      <x:c r="AI48" s="2"/>
      <x:c r="AJ48" s="2"/>
    </x:row>
    <x:row r="49" ht="23" customHeight="1">
      <x:c r="A49" s="11"/>
      <x:c r="B49" s="11"/>
      <x:c r="C49" s="11"/>
      <x:c r="D49" s="11"/>
      <x:c r="E49" s="11"/>
      <x:c r="F49" s="11"/>
      <x:c r="G49" s="13"/>
      <x:c r="H49" s="13"/>
      <x:c r="I49" s="13"/>
      <x:c r="J49" s="11"/>
      <x:c r="K49" s="11"/>
      <x:c r="L49" s="11"/>
      <x:c r="M49" s="11"/>
      <x:c r="N49" s="11"/>
      <x:c r="O49" s="11"/>
      <x:c r="P49" s="11"/>
      <x:c r="Q49" s="14"/>
      <x:c r="R49" s="11"/>
      <x:c r="S49" s="11"/>
      <x:c r="T49" s="12" t="str">
        <x:f>IF(COUNTA(A49:S49)=0,"",IF(AND(B49="Gasto",AC49=""),"Falta número recepción",IF(COUNTA(A49:S49)=0,"",IF(NOT(AND(OR(B49="Ingreso",B49="Gasto"),OR(D49="Factura",D49="Rectificativa",D49="Anticipo",D49="Otro"))),"Revisar clasificación",IF(COUNTA(A49:S49)=0,"",IF(A49="","Falta ID",IF(OR(OR(ISNUMBER(FIND("*",A49)),ISNUMBER(FIND("?",A49))),COUNTIFS('Documentos'!$A$8:$A$107,A49)&lt;&gt;1),"ID inválido o duplicado",IF(OR(B49="",NOT(COUNTIFS('Instrucciones'!$A$15:$A$24,C49)=1),D49="",F49="",NOT(ISNUMBER(G49)),NOT(ISNUMBER(H49)),J49="",K49="",L49="",N49="",O49&lt;&gt;"Confirmado"),"Completar / revisar",IF(AND(D49="Rectificativa",OR(M49="",M49=A49,COUNTIFS('Documentos'!$A$8:$A$107,M49)&lt;&gt;1)),"Revisar original",IF(OR(P49="",AND(P49&lt;&gt;"EUR",OR(NOT(ISNUMBER(Q49)),R49=""))),"Revisar divisa",IF(AND(B49="Gasto",NOT(ISNUMBER(I49))),"Falta recepción","Revisado")))))))))))</x:f>
      </x:c>
      <x:c r="U49" s="12" t="str">
        <x:f>IF(A49="","",COUNTIFS('Lineas'!$B$8:$B$107,A49))</x:f>
      </x:c>
      <x:c r="V49" s="12" t="str">
        <x:f>IF(A49="","",COUNTIFS('Lineas'!$B$8:$B$107,A49,'Lineas'!$Z$8:$Z$107,"&lt;&gt;Revisado"))</x:f>
      </x:c>
      <x:c r="W49" s="15" t="str">
        <x:f>IF(A49="","",IF(OR(T49&lt;&gt;"Revisado",U49=0,V49&gt;0),"Pendiente",ROUND(SUMIFS('Lineas'!$Y$8:$Y$107,'Lineas'!$B$8:$B$107,A49),2)))</x:f>
      </x:c>
      <x:c r="X49" s="15" t="str">
        <x:f>IF(A49="","",IF(AA49&gt;0,"Pendiente",ROUND(SUMIFS('Caja'!$D$8:$D$107,'Caja'!$B$8:$B$107,A49),2)))</x:f>
      </x:c>
      <x:c r="Y49" s="15" t="str">
        <x:f>IF(A49="","",IF(AND(ISNUMBER(W49),ISNUMBER(X49)),ROUND(W49-X49,2),"Pendiente"))</x:f>
      </x:c>
      <x:c r="Z49" s="12" t="str">
        <x:f>IF(A49="","",IF(NOT(ISNUMBER(Y49)),"Revisar datos",IF(ABS(Y49)&lt;=0.01,"Cerrado (tol. 0,01)",IF(AND(W49&gt;=0,Y49&lt;0),"Exceso cobro/pago","Pendiente"))))</x:f>
      </x:c>
      <x:c r="AA49" s="12" t="str">
        <x:f>IF(A49="","",COUNTIFS('Caja'!$B$8:$B$107,A49,'Caja'!$K$8:$K$107,"&lt;&gt;Revisado"))</x:f>
      </x:c>
      <x:c r="AB49" s="12" t="str">
        <x:f>IF(A49="","",IF(COUNTIFS('Documentos'!$B$8:$B$107,B49,'Documentos'!$C$8:$C$107,C49,'Documentos'!$E$8:$E$107,E49,'Documentos'!$F$8:$F$107,F49,'Documentos'!$K$8:$K$107,K49)&gt;1,"Comprobar documento repetido",""))</x:f>
      </x:c>
      <x:c r="AC49" s="11"/>
      <x:c r="AD49" s="12" t="str">
        <x:f>IF(A49="","",IF(AND(ISNUMBER(G49),ISNUMBER(H49)),IF(OR(YEAR(G49)&lt;&gt;YEAR(H49),INT((MONTH(G49)-1)/3)&lt;&gt;INT((MONTH(H49)-1)/3),COUNTIFS('Caja'!$B$8:$B$107,A49,'Caja'!$N$8:$N$107,"&lt;&gt;"&amp;YEAR(G49))+COUNTIFS('Caja'!$B$8:$B$107,A49,'Caja'!$O$8:$O$107,"&lt;&gt;"&amp;(INT((MONTH(G49)-1)/3)+1))&gt;0),"Revisar fechas de imputación",""),"Revisar fechas"))</x:f>
      </x:c>
      <x:c r="AE49" s="2"/>
      <x:c r="AF49" s="2"/>
      <x:c r="AG49" s="2"/>
      <x:c r="AH49" s="2"/>
      <x:c r="AI49" s="2"/>
      <x:c r="AJ49" s="2"/>
    </x:row>
    <x:row r="50" ht="23" customHeight="1">
      <x:c r="A50" s="11"/>
      <x:c r="B50" s="11"/>
      <x:c r="C50" s="11"/>
      <x:c r="D50" s="11"/>
      <x:c r="E50" s="11"/>
      <x:c r="F50" s="11"/>
      <x:c r="G50" s="13"/>
      <x:c r="H50" s="13"/>
      <x:c r="I50" s="13"/>
      <x:c r="J50" s="11"/>
      <x:c r="K50" s="11"/>
      <x:c r="L50" s="11"/>
      <x:c r="M50" s="11"/>
      <x:c r="N50" s="11"/>
      <x:c r="O50" s="11"/>
      <x:c r="P50" s="11"/>
      <x:c r="Q50" s="14"/>
      <x:c r="R50" s="11"/>
      <x:c r="S50" s="11"/>
      <x:c r="T50" s="12" t="str">
        <x:f>IF(COUNTA(A50:S50)=0,"",IF(AND(B50="Gasto",AC50=""),"Falta número recepción",IF(COUNTA(A50:S50)=0,"",IF(NOT(AND(OR(B50="Ingreso",B50="Gasto"),OR(D50="Factura",D50="Rectificativa",D50="Anticipo",D50="Otro"))),"Revisar clasificación",IF(COUNTA(A50:S50)=0,"",IF(A50="","Falta ID",IF(OR(OR(ISNUMBER(FIND("*",A50)),ISNUMBER(FIND("?",A50))),COUNTIFS('Documentos'!$A$8:$A$107,A50)&lt;&gt;1),"ID inválido o duplicado",IF(OR(B50="",NOT(COUNTIFS('Instrucciones'!$A$15:$A$24,C50)=1),D50="",F50="",NOT(ISNUMBER(G50)),NOT(ISNUMBER(H50)),J50="",K50="",L50="",N50="",O50&lt;&gt;"Confirmado"),"Completar / revisar",IF(AND(D50="Rectificativa",OR(M50="",M50=A50,COUNTIFS('Documentos'!$A$8:$A$107,M50)&lt;&gt;1)),"Revisar original",IF(OR(P50="",AND(P50&lt;&gt;"EUR",OR(NOT(ISNUMBER(Q50)),R50=""))),"Revisar divisa",IF(AND(B50="Gasto",NOT(ISNUMBER(I50))),"Falta recepción","Revisado")))))))))))</x:f>
      </x:c>
      <x:c r="U50" s="12" t="str">
        <x:f>IF(A50="","",COUNTIFS('Lineas'!$B$8:$B$107,A50))</x:f>
      </x:c>
      <x:c r="V50" s="12" t="str">
        <x:f>IF(A50="","",COUNTIFS('Lineas'!$B$8:$B$107,A50,'Lineas'!$Z$8:$Z$107,"&lt;&gt;Revisado"))</x:f>
      </x:c>
      <x:c r="W50" s="15" t="str">
        <x:f>IF(A50="","",IF(OR(T50&lt;&gt;"Revisado",U50=0,V50&gt;0),"Pendiente",ROUND(SUMIFS('Lineas'!$Y$8:$Y$107,'Lineas'!$B$8:$B$107,A50),2)))</x:f>
      </x:c>
      <x:c r="X50" s="15" t="str">
        <x:f>IF(A50="","",IF(AA50&gt;0,"Pendiente",ROUND(SUMIFS('Caja'!$D$8:$D$107,'Caja'!$B$8:$B$107,A50),2)))</x:f>
      </x:c>
      <x:c r="Y50" s="15" t="str">
        <x:f>IF(A50="","",IF(AND(ISNUMBER(W50),ISNUMBER(X50)),ROUND(W50-X50,2),"Pendiente"))</x:f>
      </x:c>
      <x:c r="Z50" s="12" t="str">
        <x:f>IF(A50="","",IF(NOT(ISNUMBER(Y50)),"Revisar datos",IF(ABS(Y50)&lt;=0.01,"Cerrado (tol. 0,01)",IF(AND(W50&gt;=0,Y50&lt;0),"Exceso cobro/pago","Pendiente"))))</x:f>
      </x:c>
      <x:c r="AA50" s="12" t="str">
        <x:f>IF(A50="","",COUNTIFS('Caja'!$B$8:$B$107,A50,'Caja'!$K$8:$K$107,"&lt;&gt;Revisado"))</x:f>
      </x:c>
      <x:c r="AB50" s="12" t="str">
        <x:f>IF(A50="","",IF(COUNTIFS('Documentos'!$B$8:$B$107,B50,'Documentos'!$C$8:$C$107,C50,'Documentos'!$E$8:$E$107,E50,'Documentos'!$F$8:$F$107,F50,'Documentos'!$K$8:$K$107,K50)&gt;1,"Comprobar documento repetido",""))</x:f>
      </x:c>
      <x:c r="AC50" s="11"/>
      <x:c r="AD50" s="12" t="str">
        <x:f>IF(A50="","",IF(AND(ISNUMBER(G50),ISNUMBER(H50)),IF(OR(YEAR(G50)&lt;&gt;YEAR(H50),INT((MONTH(G50)-1)/3)&lt;&gt;INT((MONTH(H50)-1)/3),COUNTIFS('Caja'!$B$8:$B$107,A50,'Caja'!$N$8:$N$107,"&lt;&gt;"&amp;YEAR(G50))+COUNTIFS('Caja'!$B$8:$B$107,A50,'Caja'!$O$8:$O$107,"&lt;&gt;"&amp;(INT((MONTH(G50)-1)/3)+1))&gt;0),"Revisar fechas de imputación",""),"Revisar fechas"))</x:f>
      </x:c>
      <x:c r="AE50" s="2"/>
      <x:c r="AF50" s="2"/>
      <x:c r="AG50" s="2"/>
      <x:c r="AH50" s="2"/>
      <x:c r="AI50" s="2"/>
      <x:c r="AJ50" s="2"/>
    </x:row>
    <x:row r="51" ht="23" customHeight="1">
      <x:c r="A51" s="11"/>
      <x:c r="B51" s="11"/>
      <x:c r="C51" s="11"/>
      <x:c r="D51" s="11"/>
      <x:c r="E51" s="11"/>
      <x:c r="F51" s="11"/>
      <x:c r="G51" s="13"/>
      <x:c r="H51" s="13"/>
      <x:c r="I51" s="13"/>
      <x:c r="J51" s="11"/>
      <x:c r="K51" s="11"/>
      <x:c r="L51" s="11"/>
      <x:c r="M51" s="11"/>
      <x:c r="N51" s="11"/>
      <x:c r="O51" s="11"/>
      <x:c r="P51" s="11"/>
      <x:c r="Q51" s="14"/>
      <x:c r="R51" s="11"/>
      <x:c r="S51" s="11"/>
      <x:c r="T51" s="12" t="str">
        <x:f>IF(COUNTA(A51:S51)=0,"",IF(AND(B51="Gasto",AC51=""),"Falta número recepción",IF(COUNTA(A51:S51)=0,"",IF(NOT(AND(OR(B51="Ingreso",B51="Gasto"),OR(D51="Factura",D51="Rectificativa",D51="Anticipo",D51="Otro"))),"Revisar clasificación",IF(COUNTA(A51:S51)=0,"",IF(A51="","Falta ID",IF(OR(OR(ISNUMBER(FIND("*",A51)),ISNUMBER(FIND("?",A51))),COUNTIFS('Documentos'!$A$8:$A$107,A51)&lt;&gt;1),"ID inválido o duplicado",IF(OR(B51="",NOT(COUNTIFS('Instrucciones'!$A$15:$A$24,C51)=1),D51="",F51="",NOT(ISNUMBER(G51)),NOT(ISNUMBER(H51)),J51="",K51="",L51="",N51="",O51&lt;&gt;"Confirmado"),"Completar / revisar",IF(AND(D51="Rectificativa",OR(M51="",M51=A51,COUNTIFS('Documentos'!$A$8:$A$107,M51)&lt;&gt;1)),"Revisar original",IF(OR(P51="",AND(P51&lt;&gt;"EUR",OR(NOT(ISNUMBER(Q51)),R51=""))),"Revisar divisa",IF(AND(B51="Gasto",NOT(ISNUMBER(I51))),"Falta recepción","Revisado")))))))))))</x:f>
      </x:c>
      <x:c r="U51" s="12" t="str">
        <x:f>IF(A51="","",COUNTIFS('Lineas'!$B$8:$B$107,A51))</x:f>
      </x:c>
      <x:c r="V51" s="12" t="str">
        <x:f>IF(A51="","",COUNTIFS('Lineas'!$B$8:$B$107,A51,'Lineas'!$Z$8:$Z$107,"&lt;&gt;Revisado"))</x:f>
      </x:c>
      <x:c r="W51" s="15" t="str">
        <x:f>IF(A51="","",IF(OR(T51&lt;&gt;"Revisado",U51=0,V51&gt;0),"Pendiente",ROUND(SUMIFS('Lineas'!$Y$8:$Y$107,'Lineas'!$B$8:$B$107,A51),2)))</x:f>
      </x:c>
      <x:c r="X51" s="15" t="str">
        <x:f>IF(A51="","",IF(AA51&gt;0,"Pendiente",ROUND(SUMIFS('Caja'!$D$8:$D$107,'Caja'!$B$8:$B$107,A51),2)))</x:f>
      </x:c>
      <x:c r="Y51" s="15" t="str">
        <x:f>IF(A51="","",IF(AND(ISNUMBER(W51),ISNUMBER(X51)),ROUND(W51-X51,2),"Pendiente"))</x:f>
      </x:c>
      <x:c r="Z51" s="12" t="str">
        <x:f>IF(A51="","",IF(NOT(ISNUMBER(Y51)),"Revisar datos",IF(ABS(Y51)&lt;=0.01,"Cerrado (tol. 0,01)",IF(AND(W51&gt;=0,Y51&lt;0),"Exceso cobro/pago","Pendiente"))))</x:f>
      </x:c>
      <x:c r="AA51" s="12" t="str">
        <x:f>IF(A51="","",COUNTIFS('Caja'!$B$8:$B$107,A51,'Caja'!$K$8:$K$107,"&lt;&gt;Revisado"))</x:f>
      </x:c>
      <x:c r="AB51" s="12" t="str">
        <x:f>IF(A51="","",IF(COUNTIFS('Documentos'!$B$8:$B$107,B51,'Documentos'!$C$8:$C$107,C51,'Documentos'!$E$8:$E$107,E51,'Documentos'!$F$8:$F$107,F51,'Documentos'!$K$8:$K$107,K51)&gt;1,"Comprobar documento repetido",""))</x:f>
      </x:c>
      <x:c r="AC51" s="11"/>
      <x:c r="AD51" s="12" t="str">
        <x:f>IF(A51="","",IF(AND(ISNUMBER(G51),ISNUMBER(H51)),IF(OR(YEAR(G51)&lt;&gt;YEAR(H51),INT((MONTH(G51)-1)/3)&lt;&gt;INT((MONTH(H51)-1)/3),COUNTIFS('Caja'!$B$8:$B$107,A51,'Caja'!$N$8:$N$107,"&lt;&gt;"&amp;YEAR(G51))+COUNTIFS('Caja'!$B$8:$B$107,A51,'Caja'!$O$8:$O$107,"&lt;&gt;"&amp;(INT((MONTH(G51)-1)/3)+1))&gt;0),"Revisar fechas de imputación",""),"Revisar fechas"))</x:f>
      </x:c>
      <x:c r="AE51" s="2"/>
      <x:c r="AF51" s="2"/>
      <x:c r="AG51" s="2"/>
      <x:c r="AH51" s="2"/>
      <x:c r="AI51" s="2"/>
      <x:c r="AJ51" s="2"/>
    </x:row>
    <x:row r="52" ht="23" customHeight="1">
      <x:c r="A52" s="11"/>
      <x:c r="B52" s="11"/>
      <x:c r="C52" s="11"/>
      <x:c r="D52" s="11"/>
      <x:c r="E52" s="11"/>
      <x:c r="F52" s="11"/>
      <x:c r="G52" s="13"/>
      <x:c r="H52" s="13"/>
      <x:c r="I52" s="13"/>
      <x:c r="J52" s="11"/>
      <x:c r="K52" s="11"/>
      <x:c r="L52" s="11"/>
      <x:c r="M52" s="11"/>
      <x:c r="N52" s="11"/>
      <x:c r="O52" s="11"/>
      <x:c r="P52" s="11"/>
      <x:c r="Q52" s="14"/>
      <x:c r="R52" s="11"/>
      <x:c r="S52" s="11"/>
      <x:c r="T52" s="12" t="str">
        <x:f>IF(COUNTA(A52:S52)=0,"",IF(AND(B52="Gasto",AC52=""),"Falta número recepción",IF(COUNTA(A52:S52)=0,"",IF(NOT(AND(OR(B52="Ingreso",B52="Gasto"),OR(D52="Factura",D52="Rectificativa",D52="Anticipo",D52="Otro"))),"Revisar clasificación",IF(COUNTA(A52:S52)=0,"",IF(A52="","Falta ID",IF(OR(OR(ISNUMBER(FIND("*",A52)),ISNUMBER(FIND("?",A52))),COUNTIFS('Documentos'!$A$8:$A$107,A52)&lt;&gt;1),"ID inválido o duplicado",IF(OR(B52="",NOT(COUNTIFS('Instrucciones'!$A$15:$A$24,C52)=1),D52="",F52="",NOT(ISNUMBER(G52)),NOT(ISNUMBER(H52)),J52="",K52="",L52="",N52="",O52&lt;&gt;"Confirmado"),"Completar / revisar",IF(AND(D52="Rectificativa",OR(M52="",M52=A52,COUNTIFS('Documentos'!$A$8:$A$107,M52)&lt;&gt;1)),"Revisar original",IF(OR(P52="",AND(P52&lt;&gt;"EUR",OR(NOT(ISNUMBER(Q52)),R52=""))),"Revisar divisa",IF(AND(B52="Gasto",NOT(ISNUMBER(I52))),"Falta recepción","Revisado")))))))))))</x:f>
      </x:c>
      <x:c r="U52" s="12" t="str">
        <x:f>IF(A52="","",COUNTIFS('Lineas'!$B$8:$B$107,A52))</x:f>
      </x:c>
      <x:c r="V52" s="12" t="str">
        <x:f>IF(A52="","",COUNTIFS('Lineas'!$B$8:$B$107,A52,'Lineas'!$Z$8:$Z$107,"&lt;&gt;Revisado"))</x:f>
      </x:c>
      <x:c r="W52" s="15" t="str">
        <x:f>IF(A52="","",IF(OR(T52&lt;&gt;"Revisado",U52=0,V52&gt;0),"Pendiente",ROUND(SUMIFS('Lineas'!$Y$8:$Y$107,'Lineas'!$B$8:$B$107,A52),2)))</x:f>
      </x:c>
      <x:c r="X52" s="15" t="str">
        <x:f>IF(A52="","",IF(AA52&gt;0,"Pendiente",ROUND(SUMIFS('Caja'!$D$8:$D$107,'Caja'!$B$8:$B$107,A52),2)))</x:f>
      </x:c>
      <x:c r="Y52" s="15" t="str">
        <x:f>IF(A52="","",IF(AND(ISNUMBER(W52),ISNUMBER(X52)),ROUND(W52-X52,2),"Pendiente"))</x:f>
      </x:c>
      <x:c r="Z52" s="12" t="str">
        <x:f>IF(A52="","",IF(NOT(ISNUMBER(Y52)),"Revisar datos",IF(ABS(Y52)&lt;=0.01,"Cerrado (tol. 0,01)",IF(AND(W52&gt;=0,Y52&lt;0),"Exceso cobro/pago","Pendiente"))))</x:f>
      </x:c>
      <x:c r="AA52" s="12" t="str">
        <x:f>IF(A52="","",COUNTIFS('Caja'!$B$8:$B$107,A52,'Caja'!$K$8:$K$107,"&lt;&gt;Revisado"))</x:f>
      </x:c>
      <x:c r="AB52" s="12" t="str">
        <x:f>IF(A52="","",IF(COUNTIFS('Documentos'!$B$8:$B$107,B52,'Documentos'!$C$8:$C$107,C52,'Documentos'!$E$8:$E$107,E52,'Documentos'!$F$8:$F$107,F52,'Documentos'!$K$8:$K$107,K52)&gt;1,"Comprobar documento repetido",""))</x:f>
      </x:c>
      <x:c r="AC52" s="11"/>
      <x:c r="AD52" s="12" t="str">
        <x:f>IF(A52="","",IF(AND(ISNUMBER(G52),ISNUMBER(H52)),IF(OR(YEAR(G52)&lt;&gt;YEAR(H52),INT((MONTH(G52)-1)/3)&lt;&gt;INT((MONTH(H52)-1)/3),COUNTIFS('Caja'!$B$8:$B$107,A52,'Caja'!$N$8:$N$107,"&lt;&gt;"&amp;YEAR(G52))+COUNTIFS('Caja'!$B$8:$B$107,A52,'Caja'!$O$8:$O$107,"&lt;&gt;"&amp;(INT((MONTH(G52)-1)/3)+1))&gt;0),"Revisar fechas de imputación",""),"Revisar fechas"))</x:f>
      </x:c>
      <x:c r="AE52" s="2"/>
      <x:c r="AF52" s="2"/>
      <x:c r="AG52" s="2"/>
      <x:c r="AH52" s="2"/>
      <x:c r="AI52" s="2"/>
      <x:c r="AJ52" s="2"/>
    </x:row>
    <x:row r="53" ht="23" customHeight="1">
      <x:c r="A53" s="11"/>
      <x:c r="B53" s="11"/>
      <x:c r="C53" s="11"/>
      <x:c r="D53" s="11"/>
      <x:c r="E53" s="11"/>
      <x:c r="F53" s="11"/>
      <x:c r="G53" s="13"/>
      <x:c r="H53" s="13"/>
      <x:c r="I53" s="13"/>
      <x:c r="J53" s="11"/>
      <x:c r="K53" s="11"/>
      <x:c r="L53" s="11"/>
      <x:c r="M53" s="11"/>
      <x:c r="N53" s="11"/>
      <x:c r="O53" s="11"/>
      <x:c r="P53" s="11"/>
      <x:c r="Q53" s="14"/>
      <x:c r="R53" s="11"/>
      <x:c r="S53" s="11"/>
      <x:c r="T53" s="12" t="str">
        <x:f>IF(COUNTA(A53:S53)=0,"",IF(AND(B53="Gasto",AC53=""),"Falta número recepción",IF(COUNTA(A53:S53)=0,"",IF(NOT(AND(OR(B53="Ingreso",B53="Gasto"),OR(D53="Factura",D53="Rectificativa",D53="Anticipo",D53="Otro"))),"Revisar clasificación",IF(COUNTA(A53:S53)=0,"",IF(A53="","Falta ID",IF(OR(OR(ISNUMBER(FIND("*",A53)),ISNUMBER(FIND("?",A53))),COUNTIFS('Documentos'!$A$8:$A$107,A53)&lt;&gt;1),"ID inválido o duplicado",IF(OR(B53="",NOT(COUNTIFS('Instrucciones'!$A$15:$A$24,C53)=1),D53="",F53="",NOT(ISNUMBER(G53)),NOT(ISNUMBER(H53)),J53="",K53="",L53="",N53="",O53&lt;&gt;"Confirmado"),"Completar / revisar",IF(AND(D53="Rectificativa",OR(M53="",M53=A53,COUNTIFS('Documentos'!$A$8:$A$107,M53)&lt;&gt;1)),"Revisar original",IF(OR(P53="",AND(P53&lt;&gt;"EUR",OR(NOT(ISNUMBER(Q53)),R53=""))),"Revisar divisa",IF(AND(B53="Gasto",NOT(ISNUMBER(I53))),"Falta recepción","Revisado")))))))))))</x:f>
      </x:c>
      <x:c r="U53" s="12" t="str">
        <x:f>IF(A53="","",COUNTIFS('Lineas'!$B$8:$B$107,A53))</x:f>
      </x:c>
      <x:c r="V53" s="12" t="str">
        <x:f>IF(A53="","",COUNTIFS('Lineas'!$B$8:$B$107,A53,'Lineas'!$Z$8:$Z$107,"&lt;&gt;Revisado"))</x:f>
      </x:c>
      <x:c r="W53" s="15" t="str">
        <x:f>IF(A53="","",IF(OR(T53&lt;&gt;"Revisado",U53=0,V53&gt;0),"Pendiente",ROUND(SUMIFS('Lineas'!$Y$8:$Y$107,'Lineas'!$B$8:$B$107,A53),2)))</x:f>
      </x:c>
      <x:c r="X53" s="15" t="str">
        <x:f>IF(A53="","",IF(AA53&gt;0,"Pendiente",ROUND(SUMIFS('Caja'!$D$8:$D$107,'Caja'!$B$8:$B$107,A53),2)))</x:f>
      </x:c>
      <x:c r="Y53" s="15" t="str">
        <x:f>IF(A53="","",IF(AND(ISNUMBER(W53),ISNUMBER(X53)),ROUND(W53-X53,2),"Pendiente"))</x:f>
      </x:c>
      <x:c r="Z53" s="12" t="str">
        <x:f>IF(A53="","",IF(NOT(ISNUMBER(Y53)),"Revisar datos",IF(ABS(Y53)&lt;=0.01,"Cerrado (tol. 0,01)",IF(AND(W53&gt;=0,Y53&lt;0),"Exceso cobro/pago","Pendiente"))))</x:f>
      </x:c>
      <x:c r="AA53" s="12" t="str">
        <x:f>IF(A53="","",COUNTIFS('Caja'!$B$8:$B$107,A53,'Caja'!$K$8:$K$107,"&lt;&gt;Revisado"))</x:f>
      </x:c>
      <x:c r="AB53" s="12" t="str">
        <x:f>IF(A53="","",IF(COUNTIFS('Documentos'!$B$8:$B$107,B53,'Documentos'!$C$8:$C$107,C53,'Documentos'!$E$8:$E$107,E53,'Documentos'!$F$8:$F$107,F53,'Documentos'!$K$8:$K$107,K53)&gt;1,"Comprobar documento repetido",""))</x:f>
      </x:c>
      <x:c r="AC53" s="11"/>
      <x:c r="AD53" s="12" t="str">
        <x:f>IF(A53="","",IF(AND(ISNUMBER(G53),ISNUMBER(H53)),IF(OR(YEAR(G53)&lt;&gt;YEAR(H53),INT((MONTH(G53)-1)/3)&lt;&gt;INT((MONTH(H53)-1)/3),COUNTIFS('Caja'!$B$8:$B$107,A53,'Caja'!$N$8:$N$107,"&lt;&gt;"&amp;YEAR(G53))+COUNTIFS('Caja'!$B$8:$B$107,A53,'Caja'!$O$8:$O$107,"&lt;&gt;"&amp;(INT((MONTH(G53)-1)/3)+1))&gt;0),"Revisar fechas de imputación",""),"Revisar fechas"))</x:f>
      </x:c>
      <x:c r="AE53" s="2"/>
      <x:c r="AF53" s="2"/>
      <x:c r="AG53" s="2"/>
      <x:c r="AH53" s="2"/>
      <x:c r="AI53" s="2"/>
      <x:c r="AJ53" s="2"/>
    </x:row>
    <x:row r="54" ht="23" customHeight="1">
      <x:c r="A54" s="11"/>
      <x:c r="B54" s="11"/>
      <x:c r="C54" s="11"/>
      <x:c r="D54" s="11"/>
      <x:c r="E54" s="11"/>
      <x:c r="F54" s="11"/>
      <x:c r="G54" s="13"/>
      <x:c r="H54" s="13"/>
      <x:c r="I54" s="13"/>
      <x:c r="J54" s="11"/>
      <x:c r="K54" s="11"/>
      <x:c r="L54" s="11"/>
      <x:c r="M54" s="11"/>
      <x:c r="N54" s="11"/>
      <x:c r="O54" s="11"/>
      <x:c r="P54" s="11"/>
      <x:c r="Q54" s="14"/>
      <x:c r="R54" s="11"/>
      <x:c r="S54" s="11"/>
      <x:c r="T54" s="12" t="str">
        <x:f>IF(COUNTA(A54:S54)=0,"",IF(AND(B54="Gasto",AC54=""),"Falta número recepción",IF(COUNTA(A54:S54)=0,"",IF(NOT(AND(OR(B54="Ingreso",B54="Gasto"),OR(D54="Factura",D54="Rectificativa",D54="Anticipo",D54="Otro"))),"Revisar clasificación",IF(COUNTA(A54:S54)=0,"",IF(A54="","Falta ID",IF(OR(OR(ISNUMBER(FIND("*",A54)),ISNUMBER(FIND("?",A54))),COUNTIFS('Documentos'!$A$8:$A$107,A54)&lt;&gt;1),"ID inválido o duplicado",IF(OR(B54="",NOT(COUNTIFS('Instrucciones'!$A$15:$A$24,C54)=1),D54="",F54="",NOT(ISNUMBER(G54)),NOT(ISNUMBER(H54)),J54="",K54="",L54="",N54="",O54&lt;&gt;"Confirmado"),"Completar / revisar",IF(AND(D54="Rectificativa",OR(M54="",M54=A54,COUNTIFS('Documentos'!$A$8:$A$107,M54)&lt;&gt;1)),"Revisar original",IF(OR(P54="",AND(P54&lt;&gt;"EUR",OR(NOT(ISNUMBER(Q54)),R54=""))),"Revisar divisa",IF(AND(B54="Gasto",NOT(ISNUMBER(I54))),"Falta recepción","Revisado")))))))))))</x:f>
      </x:c>
      <x:c r="U54" s="12" t="str">
        <x:f>IF(A54="","",COUNTIFS('Lineas'!$B$8:$B$107,A54))</x:f>
      </x:c>
      <x:c r="V54" s="12" t="str">
        <x:f>IF(A54="","",COUNTIFS('Lineas'!$B$8:$B$107,A54,'Lineas'!$Z$8:$Z$107,"&lt;&gt;Revisado"))</x:f>
      </x:c>
      <x:c r="W54" s="15" t="str">
        <x:f>IF(A54="","",IF(OR(T54&lt;&gt;"Revisado",U54=0,V54&gt;0),"Pendiente",ROUND(SUMIFS('Lineas'!$Y$8:$Y$107,'Lineas'!$B$8:$B$107,A54),2)))</x:f>
      </x:c>
      <x:c r="X54" s="15" t="str">
        <x:f>IF(A54="","",IF(AA54&gt;0,"Pendiente",ROUND(SUMIFS('Caja'!$D$8:$D$107,'Caja'!$B$8:$B$107,A54),2)))</x:f>
      </x:c>
      <x:c r="Y54" s="15" t="str">
        <x:f>IF(A54="","",IF(AND(ISNUMBER(W54),ISNUMBER(X54)),ROUND(W54-X54,2),"Pendiente"))</x:f>
      </x:c>
      <x:c r="Z54" s="12" t="str">
        <x:f>IF(A54="","",IF(NOT(ISNUMBER(Y54)),"Revisar datos",IF(ABS(Y54)&lt;=0.01,"Cerrado (tol. 0,01)",IF(AND(W54&gt;=0,Y54&lt;0),"Exceso cobro/pago","Pendiente"))))</x:f>
      </x:c>
      <x:c r="AA54" s="12" t="str">
        <x:f>IF(A54="","",COUNTIFS('Caja'!$B$8:$B$107,A54,'Caja'!$K$8:$K$107,"&lt;&gt;Revisado"))</x:f>
      </x:c>
      <x:c r="AB54" s="12" t="str">
        <x:f>IF(A54="","",IF(COUNTIFS('Documentos'!$B$8:$B$107,B54,'Documentos'!$C$8:$C$107,C54,'Documentos'!$E$8:$E$107,E54,'Documentos'!$F$8:$F$107,F54,'Documentos'!$K$8:$K$107,K54)&gt;1,"Comprobar documento repetido",""))</x:f>
      </x:c>
      <x:c r="AC54" s="11"/>
      <x:c r="AD54" s="12" t="str">
        <x:f>IF(A54="","",IF(AND(ISNUMBER(G54),ISNUMBER(H54)),IF(OR(YEAR(G54)&lt;&gt;YEAR(H54),INT((MONTH(G54)-1)/3)&lt;&gt;INT((MONTH(H54)-1)/3),COUNTIFS('Caja'!$B$8:$B$107,A54,'Caja'!$N$8:$N$107,"&lt;&gt;"&amp;YEAR(G54))+COUNTIFS('Caja'!$B$8:$B$107,A54,'Caja'!$O$8:$O$107,"&lt;&gt;"&amp;(INT((MONTH(G54)-1)/3)+1))&gt;0),"Revisar fechas de imputación",""),"Revisar fechas"))</x:f>
      </x:c>
      <x:c r="AE54" s="2"/>
      <x:c r="AF54" s="2"/>
      <x:c r="AG54" s="2"/>
      <x:c r="AH54" s="2"/>
      <x:c r="AI54" s="2"/>
      <x:c r="AJ54" s="2"/>
    </x:row>
    <x:row r="55" ht="23" customHeight="1">
      <x:c r="A55" s="11"/>
      <x:c r="B55" s="11"/>
      <x:c r="C55" s="11"/>
      <x:c r="D55" s="11"/>
      <x:c r="E55" s="11"/>
      <x:c r="F55" s="11"/>
      <x:c r="G55" s="13"/>
      <x:c r="H55" s="13"/>
      <x:c r="I55" s="13"/>
      <x:c r="J55" s="11"/>
      <x:c r="K55" s="11"/>
      <x:c r="L55" s="11"/>
      <x:c r="M55" s="11"/>
      <x:c r="N55" s="11"/>
      <x:c r="O55" s="11"/>
      <x:c r="P55" s="11"/>
      <x:c r="Q55" s="14"/>
      <x:c r="R55" s="11"/>
      <x:c r="S55" s="11"/>
      <x:c r="T55" s="12" t="str">
        <x:f>IF(COUNTA(A55:S55)=0,"",IF(AND(B55="Gasto",AC55=""),"Falta número recepción",IF(COUNTA(A55:S55)=0,"",IF(NOT(AND(OR(B55="Ingreso",B55="Gasto"),OR(D55="Factura",D55="Rectificativa",D55="Anticipo",D55="Otro"))),"Revisar clasificación",IF(COUNTA(A55:S55)=0,"",IF(A55="","Falta ID",IF(OR(OR(ISNUMBER(FIND("*",A55)),ISNUMBER(FIND("?",A55))),COUNTIFS('Documentos'!$A$8:$A$107,A55)&lt;&gt;1),"ID inválido o duplicado",IF(OR(B55="",NOT(COUNTIFS('Instrucciones'!$A$15:$A$24,C55)=1),D55="",F55="",NOT(ISNUMBER(G55)),NOT(ISNUMBER(H55)),J55="",K55="",L55="",N55="",O55&lt;&gt;"Confirmado"),"Completar / revisar",IF(AND(D55="Rectificativa",OR(M55="",M55=A55,COUNTIFS('Documentos'!$A$8:$A$107,M55)&lt;&gt;1)),"Revisar original",IF(OR(P55="",AND(P55&lt;&gt;"EUR",OR(NOT(ISNUMBER(Q55)),R55=""))),"Revisar divisa",IF(AND(B55="Gasto",NOT(ISNUMBER(I55))),"Falta recepción","Revisado")))))))))))</x:f>
      </x:c>
      <x:c r="U55" s="12" t="str">
        <x:f>IF(A55="","",COUNTIFS('Lineas'!$B$8:$B$107,A55))</x:f>
      </x:c>
      <x:c r="V55" s="12" t="str">
        <x:f>IF(A55="","",COUNTIFS('Lineas'!$B$8:$B$107,A55,'Lineas'!$Z$8:$Z$107,"&lt;&gt;Revisado"))</x:f>
      </x:c>
      <x:c r="W55" s="15" t="str">
        <x:f>IF(A55="","",IF(OR(T55&lt;&gt;"Revisado",U55=0,V55&gt;0),"Pendiente",ROUND(SUMIFS('Lineas'!$Y$8:$Y$107,'Lineas'!$B$8:$B$107,A55),2)))</x:f>
      </x:c>
      <x:c r="X55" s="15" t="str">
        <x:f>IF(A55="","",IF(AA55&gt;0,"Pendiente",ROUND(SUMIFS('Caja'!$D$8:$D$107,'Caja'!$B$8:$B$107,A55),2)))</x:f>
      </x:c>
      <x:c r="Y55" s="15" t="str">
        <x:f>IF(A55="","",IF(AND(ISNUMBER(W55),ISNUMBER(X55)),ROUND(W55-X55,2),"Pendiente"))</x:f>
      </x:c>
      <x:c r="Z55" s="12" t="str">
        <x:f>IF(A55="","",IF(NOT(ISNUMBER(Y55)),"Revisar datos",IF(ABS(Y55)&lt;=0.01,"Cerrado (tol. 0,01)",IF(AND(W55&gt;=0,Y55&lt;0),"Exceso cobro/pago","Pendiente"))))</x:f>
      </x:c>
      <x:c r="AA55" s="12" t="str">
        <x:f>IF(A55="","",COUNTIFS('Caja'!$B$8:$B$107,A55,'Caja'!$K$8:$K$107,"&lt;&gt;Revisado"))</x:f>
      </x:c>
      <x:c r="AB55" s="12" t="str">
        <x:f>IF(A55="","",IF(COUNTIFS('Documentos'!$B$8:$B$107,B55,'Documentos'!$C$8:$C$107,C55,'Documentos'!$E$8:$E$107,E55,'Documentos'!$F$8:$F$107,F55,'Documentos'!$K$8:$K$107,K55)&gt;1,"Comprobar documento repetido",""))</x:f>
      </x:c>
      <x:c r="AC55" s="11"/>
      <x:c r="AD55" s="12" t="str">
        <x:f>IF(A55="","",IF(AND(ISNUMBER(G55),ISNUMBER(H55)),IF(OR(YEAR(G55)&lt;&gt;YEAR(H55),INT((MONTH(G55)-1)/3)&lt;&gt;INT((MONTH(H55)-1)/3),COUNTIFS('Caja'!$B$8:$B$107,A55,'Caja'!$N$8:$N$107,"&lt;&gt;"&amp;YEAR(G55))+COUNTIFS('Caja'!$B$8:$B$107,A55,'Caja'!$O$8:$O$107,"&lt;&gt;"&amp;(INT((MONTH(G55)-1)/3)+1))&gt;0),"Revisar fechas de imputación",""),"Revisar fechas"))</x:f>
      </x:c>
      <x:c r="AE55" s="2"/>
      <x:c r="AF55" s="2"/>
      <x:c r="AG55" s="2"/>
      <x:c r="AH55" s="2"/>
      <x:c r="AI55" s="2"/>
      <x:c r="AJ55" s="2"/>
    </x:row>
    <x:row r="56" ht="23" customHeight="1">
      <x:c r="A56" s="11"/>
      <x:c r="B56" s="11"/>
      <x:c r="C56" s="11"/>
      <x:c r="D56" s="11"/>
      <x:c r="E56" s="11"/>
      <x:c r="F56" s="11"/>
      <x:c r="G56" s="13"/>
      <x:c r="H56" s="13"/>
      <x:c r="I56" s="13"/>
      <x:c r="J56" s="11"/>
      <x:c r="K56" s="11"/>
      <x:c r="L56" s="11"/>
      <x:c r="M56" s="11"/>
      <x:c r="N56" s="11"/>
      <x:c r="O56" s="11"/>
      <x:c r="P56" s="11"/>
      <x:c r="Q56" s="14"/>
      <x:c r="R56" s="11"/>
      <x:c r="S56" s="11"/>
      <x:c r="T56" s="12" t="str">
        <x:f>IF(COUNTA(A56:S56)=0,"",IF(AND(B56="Gasto",AC56=""),"Falta número recepción",IF(COUNTA(A56:S56)=0,"",IF(NOT(AND(OR(B56="Ingreso",B56="Gasto"),OR(D56="Factura",D56="Rectificativa",D56="Anticipo",D56="Otro"))),"Revisar clasificación",IF(COUNTA(A56:S56)=0,"",IF(A56="","Falta ID",IF(OR(OR(ISNUMBER(FIND("*",A56)),ISNUMBER(FIND("?",A56))),COUNTIFS('Documentos'!$A$8:$A$107,A56)&lt;&gt;1),"ID inválido o duplicado",IF(OR(B56="",NOT(COUNTIFS('Instrucciones'!$A$15:$A$24,C56)=1),D56="",F56="",NOT(ISNUMBER(G56)),NOT(ISNUMBER(H56)),J56="",K56="",L56="",N56="",O56&lt;&gt;"Confirmado"),"Completar / revisar",IF(AND(D56="Rectificativa",OR(M56="",M56=A56,COUNTIFS('Documentos'!$A$8:$A$107,M56)&lt;&gt;1)),"Revisar original",IF(OR(P56="",AND(P56&lt;&gt;"EUR",OR(NOT(ISNUMBER(Q56)),R56=""))),"Revisar divisa",IF(AND(B56="Gasto",NOT(ISNUMBER(I56))),"Falta recepción","Revisado")))))))))))</x:f>
      </x:c>
      <x:c r="U56" s="12" t="str">
        <x:f>IF(A56="","",COUNTIFS('Lineas'!$B$8:$B$107,A56))</x:f>
      </x:c>
      <x:c r="V56" s="12" t="str">
        <x:f>IF(A56="","",COUNTIFS('Lineas'!$B$8:$B$107,A56,'Lineas'!$Z$8:$Z$107,"&lt;&gt;Revisado"))</x:f>
      </x:c>
      <x:c r="W56" s="15" t="str">
        <x:f>IF(A56="","",IF(OR(T56&lt;&gt;"Revisado",U56=0,V56&gt;0),"Pendiente",ROUND(SUMIFS('Lineas'!$Y$8:$Y$107,'Lineas'!$B$8:$B$107,A56),2)))</x:f>
      </x:c>
      <x:c r="X56" s="15" t="str">
        <x:f>IF(A56="","",IF(AA56&gt;0,"Pendiente",ROUND(SUMIFS('Caja'!$D$8:$D$107,'Caja'!$B$8:$B$107,A56),2)))</x:f>
      </x:c>
      <x:c r="Y56" s="15" t="str">
        <x:f>IF(A56="","",IF(AND(ISNUMBER(W56),ISNUMBER(X56)),ROUND(W56-X56,2),"Pendiente"))</x:f>
      </x:c>
      <x:c r="Z56" s="12" t="str">
        <x:f>IF(A56="","",IF(NOT(ISNUMBER(Y56)),"Revisar datos",IF(ABS(Y56)&lt;=0.01,"Cerrado (tol. 0,01)",IF(AND(W56&gt;=0,Y56&lt;0),"Exceso cobro/pago","Pendiente"))))</x:f>
      </x:c>
      <x:c r="AA56" s="12" t="str">
        <x:f>IF(A56="","",COUNTIFS('Caja'!$B$8:$B$107,A56,'Caja'!$K$8:$K$107,"&lt;&gt;Revisado"))</x:f>
      </x:c>
      <x:c r="AB56" s="12" t="str">
        <x:f>IF(A56="","",IF(COUNTIFS('Documentos'!$B$8:$B$107,B56,'Documentos'!$C$8:$C$107,C56,'Documentos'!$E$8:$E$107,E56,'Documentos'!$F$8:$F$107,F56,'Documentos'!$K$8:$K$107,K56)&gt;1,"Comprobar documento repetido",""))</x:f>
      </x:c>
      <x:c r="AC56" s="11"/>
      <x:c r="AD56" s="12" t="str">
        <x:f>IF(A56="","",IF(AND(ISNUMBER(G56),ISNUMBER(H56)),IF(OR(YEAR(G56)&lt;&gt;YEAR(H56),INT((MONTH(G56)-1)/3)&lt;&gt;INT((MONTH(H56)-1)/3),COUNTIFS('Caja'!$B$8:$B$107,A56,'Caja'!$N$8:$N$107,"&lt;&gt;"&amp;YEAR(G56))+COUNTIFS('Caja'!$B$8:$B$107,A56,'Caja'!$O$8:$O$107,"&lt;&gt;"&amp;(INT((MONTH(G56)-1)/3)+1))&gt;0),"Revisar fechas de imputación",""),"Revisar fechas"))</x:f>
      </x:c>
      <x:c r="AE56" s="2"/>
      <x:c r="AF56" s="2"/>
      <x:c r="AG56" s="2"/>
      <x:c r="AH56" s="2"/>
      <x:c r="AI56" s="2"/>
      <x:c r="AJ56" s="2"/>
    </x:row>
    <x:row r="57" ht="23" customHeight="1">
      <x:c r="A57" s="11"/>
      <x:c r="B57" s="11"/>
      <x:c r="C57" s="11"/>
      <x:c r="D57" s="11"/>
      <x:c r="E57" s="11"/>
      <x:c r="F57" s="11"/>
      <x:c r="G57" s="13"/>
      <x:c r="H57" s="13"/>
      <x:c r="I57" s="13"/>
      <x:c r="J57" s="11"/>
      <x:c r="K57" s="11"/>
      <x:c r="L57" s="11"/>
      <x:c r="M57" s="11"/>
      <x:c r="N57" s="11"/>
      <x:c r="O57" s="11"/>
      <x:c r="P57" s="11"/>
      <x:c r="Q57" s="14"/>
      <x:c r="R57" s="11"/>
      <x:c r="S57" s="11"/>
      <x:c r="T57" s="12" t="str">
        <x:f>IF(COUNTA(A57:S57)=0,"",IF(AND(B57="Gasto",AC57=""),"Falta número recepción",IF(COUNTA(A57:S57)=0,"",IF(NOT(AND(OR(B57="Ingreso",B57="Gasto"),OR(D57="Factura",D57="Rectificativa",D57="Anticipo",D57="Otro"))),"Revisar clasificación",IF(COUNTA(A57:S57)=0,"",IF(A57="","Falta ID",IF(OR(OR(ISNUMBER(FIND("*",A57)),ISNUMBER(FIND("?",A57))),COUNTIFS('Documentos'!$A$8:$A$107,A57)&lt;&gt;1),"ID inválido o duplicado",IF(OR(B57="",NOT(COUNTIFS('Instrucciones'!$A$15:$A$24,C57)=1),D57="",F57="",NOT(ISNUMBER(G57)),NOT(ISNUMBER(H57)),J57="",K57="",L57="",N57="",O57&lt;&gt;"Confirmado"),"Completar / revisar",IF(AND(D57="Rectificativa",OR(M57="",M57=A57,COUNTIFS('Documentos'!$A$8:$A$107,M57)&lt;&gt;1)),"Revisar original",IF(OR(P57="",AND(P57&lt;&gt;"EUR",OR(NOT(ISNUMBER(Q57)),R57=""))),"Revisar divisa",IF(AND(B57="Gasto",NOT(ISNUMBER(I57))),"Falta recepción","Revisado")))))))))))</x:f>
      </x:c>
      <x:c r="U57" s="12" t="str">
        <x:f>IF(A57="","",COUNTIFS('Lineas'!$B$8:$B$107,A57))</x:f>
      </x:c>
      <x:c r="V57" s="12" t="str">
        <x:f>IF(A57="","",COUNTIFS('Lineas'!$B$8:$B$107,A57,'Lineas'!$Z$8:$Z$107,"&lt;&gt;Revisado"))</x:f>
      </x:c>
      <x:c r="W57" s="15" t="str">
        <x:f>IF(A57="","",IF(OR(T57&lt;&gt;"Revisado",U57=0,V57&gt;0),"Pendiente",ROUND(SUMIFS('Lineas'!$Y$8:$Y$107,'Lineas'!$B$8:$B$107,A57),2)))</x:f>
      </x:c>
      <x:c r="X57" s="15" t="str">
        <x:f>IF(A57="","",IF(AA57&gt;0,"Pendiente",ROUND(SUMIFS('Caja'!$D$8:$D$107,'Caja'!$B$8:$B$107,A57),2)))</x:f>
      </x:c>
      <x:c r="Y57" s="15" t="str">
        <x:f>IF(A57="","",IF(AND(ISNUMBER(W57),ISNUMBER(X57)),ROUND(W57-X57,2),"Pendiente"))</x:f>
      </x:c>
      <x:c r="Z57" s="12" t="str">
        <x:f>IF(A57="","",IF(NOT(ISNUMBER(Y57)),"Revisar datos",IF(ABS(Y57)&lt;=0.01,"Cerrado (tol. 0,01)",IF(AND(W57&gt;=0,Y57&lt;0),"Exceso cobro/pago","Pendiente"))))</x:f>
      </x:c>
      <x:c r="AA57" s="12" t="str">
        <x:f>IF(A57="","",COUNTIFS('Caja'!$B$8:$B$107,A57,'Caja'!$K$8:$K$107,"&lt;&gt;Revisado"))</x:f>
      </x:c>
      <x:c r="AB57" s="12" t="str">
        <x:f>IF(A57="","",IF(COUNTIFS('Documentos'!$B$8:$B$107,B57,'Documentos'!$C$8:$C$107,C57,'Documentos'!$E$8:$E$107,E57,'Documentos'!$F$8:$F$107,F57,'Documentos'!$K$8:$K$107,K57)&gt;1,"Comprobar documento repetido",""))</x:f>
      </x:c>
      <x:c r="AC57" s="11"/>
      <x:c r="AD57" s="12" t="str">
        <x:f>IF(A57="","",IF(AND(ISNUMBER(G57),ISNUMBER(H57)),IF(OR(YEAR(G57)&lt;&gt;YEAR(H57),INT((MONTH(G57)-1)/3)&lt;&gt;INT((MONTH(H57)-1)/3),COUNTIFS('Caja'!$B$8:$B$107,A57,'Caja'!$N$8:$N$107,"&lt;&gt;"&amp;YEAR(G57))+COUNTIFS('Caja'!$B$8:$B$107,A57,'Caja'!$O$8:$O$107,"&lt;&gt;"&amp;(INT((MONTH(G57)-1)/3)+1))&gt;0),"Revisar fechas de imputación",""),"Revisar fechas"))</x:f>
      </x:c>
      <x:c r="AE57" s="2"/>
      <x:c r="AF57" s="2"/>
      <x:c r="AG57" s="2"/>
      <x:c r="AH57" s="2"/>
      <x:c r="AI57" s="2"/>
      <x:c r="AJ57" s="2"/>
    </x:row>
    <x:row r="58" ht="23" customHeight="1">
      <x:c r="A58" s="11"/>
      <x:c r="B58" s="11"/>
      <x:c r="C58" s="11"/>
      <x:c r="D58" s="11"/>
      <x:c r="E58" s="11"/>
      <x:c r="F58" s="11"/>
      <x:c r="G58" s="13"/>
      <x:c r="H58" s="13"/>
      <x:c r="I58" s="13"/>
      <x:c r="J58" s="11"/>
      <x:c r="K58" s="11"/>
      <x:c r="L58" s="11"/>
      <x:c r="M58" s="11"/>
      <x:c r="N58" s="11"/>
      <x:c r="O58" s="11"/>
      <x:c r="P58" s="11"/>
      <x:c r="Q58" s="14"/>
      <x:c r="R58" s="11"/>
      <x:c r="S58" s="11"/>
      <x:c r="T58" s="12" t="str">
        <x:f>IF(COUNTA(A58:S58)=0,"",IF(AND(B58="Gasto",AC58=""),"Falta número recepción",IF(COUNTA(A58:S58)=0,"",IF(NOT(AND(OR(B58="Ingreso",B58="Gasto"),OR(D58="Factura",D58="Rectificativa",D58="Anticipo",D58="Otro"))),"Revisar clasificación",IF(COUNTA(A58:S58)=0,"",IF(A58="","Falta ID",IF(OR(OR(ISNUMBER(FIND("*",A58)),ISNUMBER(FIND("?",A58))),COUNTIFS('Documentos'!$A$8:$A$107,A58)&lt;&gt;1),"ID inválido o duplicado",IF(OR(B58="",NOT(COUNTIFS('Instrucciones'!$A$15:$A$24,C58)=1),D58="",F58="",NOT(ISNUMBER(G58)),NOT(ISNUMBER(H58)),J58="",K58="",L58="",N58="",O58&lt;&gt;"Confirmado"),"Completar / revisar",IF(AND(D58="Rectificativa",OR(M58="",M58=A58,COUNTIFS('Documentos'!$A$8:$A$107,M58)&lt;&gt;1)),"Revisar original",IF(OR(P58="",AND(P58&lt;&gt;"EUR",OR(NOT(ISNUMBER(Q58)),R58=""))),"Revisar divisa",IF(AND(B58="Gasto",NOT(ISNUMBER(I58))),"Falta recepción","Revisado")))))))))))</x:f>
      </x:c>
      <x:c r="U58" s="12" t="str">
        <x:f>IF(A58="","",COUNTIFS('Lineas'!$B$8:$B$107,A58))</x:f>
      </x:c>
      <x:c r="V58" s="12" t="str">
        <x:f>IF(A58="","",COUNTIFS('Lineas'!$B$8:$B$107,A58,'Lineas'!$Z$8:$Z$107,"&lt;&gt;Revisado"))</x:f>
      </x:c>
      <x:c r="W58" s="15" t="str">
        <x:f>IF(A58="","",IF(OR(T58&lt;&gt;"Revisado",U58=0,V58&gt;0),"Pendiente",ROUND(SUMIFS('Lineas'!$Y$8:$Y$107,'Lineas'!$B$8:$B$107,A58),2)))</x:f>
      </x:c>
      <x:c r="X58" s="15" t="str">
        <x:f>IF(A58="","",IF(AA58&gt;0,"Pendiente",ROUND(SUMIFS('Caja'!$D$8:$D$107,'Caja'!$B$8:$B$107,A58),2)))</x:f>
      </x:c>
      <x:c r="Y58" s="15" t="str">
        <x:f>IF(A58="","",IF(AND(ISNUMBER(W58),ISNUMBER(X58)),ROUND(W58-X58,2),"Pendiente"))</x:f>
      </x:c>
      <x:c r="Z58" s="12" t="str">
        <x:f>IF(A58="","",IF(NOT(ISNUMBER(Y58)),"Revisar datos",IF(ABS(Y58)&lt;=0.01,"Cerrado (tol. 0,01)",IF(AND(W58&gt;=0,Y58&lt;0),"Exceso cobro/pago","Pendiente"))))</x:f>
      </x:c>
      <x:c r="AA58" s="12" t="str">
        <x:f>IF(A58="","",COUNTIFS('Caja'!$B$8:$B$107,A58,'Caja'!$K$8:$K$107,"&lt;&gt;Revisado"))</x:f>
      </x:c>
      <x:c r="AB58" s="12" t="str">
        <x:f>IF(A58="","",IF(COUNTIFS('Documentos'!$B$8:$B$107,B58,'Documentos'!$C$8:$C$107,C58,'Documentos'!$E$8:$E$107,E58,'Documentos'!$F$8:$F$107,F58,'Documentos'!$K$8:$K$107,K58)&gt;1,"Comprobar documento repetido",""))</x:f>
      </x:c>
      <x:c r="AC58" s="11"/>
      <x:c r="AD58" s="12" t="str">
        <x:f>IF(A58="","",IF(AND(ISNUMBER(G58),ISNUMBER(H58)),IF(OR(YEAR(G58)&lt;&gt;YEAR(H58),INT((MONTH(G58)-1)/3)&lt;&gt;INT((MONTH(H58)-1)/3),COUNTIFS('Caja'!$B$8:$B$107,A58,'Caja'!$N$8:$N$107,"&lt;&gt;"&amp;YEAR(G58))+COUNTIFS('Caja'!$B$8:$B$107,A58,'Caja'!$O$8:$O$107,"&lt;&gt;"&amp;(INT((MONTH(G58)-1)/3)+1))&gt;0),"Revisar fechas de imputación",""),"Revisar fechas"))</x:f>
      </x:c>
      <x:c r="AE58" s="2"/>
      <x:c r="AF58" s="2"/>
      <x:c r="AG58" s="2"/>
      <x:c r="AH58" s="2"/>
      <x:c r="AI58" s="2"/>
      <x:c r="AJ58" s="2"/>
    </x:row>
    <x:row r="59" ht="23" customHeight="1">
      <x:c r="A59" s="11"/>
      <x:c r="B59" s="11"/>
      <x:c r="C59" s="11"/>
      <x:c r="D59" s="11"/>
      <x:c r="E59" s="11"/>
      <x:c r="F59" s="11"/>
      <x:c r="G59" s="13"/>
      <x:c r="H59" s="13"/>
      <x:c r="I59" s="13"/>
      <x:c r="J59" s="11"/>
      <x:c r="K59" s="11"/>
      <x:c r="L59" s="11"/>
      <x:c r="M59" s="11"/>
      <x:c r="N59" s="11"/>
      <x:c r="O59" s="11"/>
      <x:c r="P59" s="11"/>
      <x:c r="Q59" s="14"/>
      <x:c r="R59" s="11"/>
      <x:c r="S59" s="11"/>
      <x:c r="T59" s="12" t="str">
        <x:f>IF(COUNTA(A59:S59)=0,"",IF(AND(B59="Gasto",AC59=""),"Falta número recepción",IF(COUNTA(A59:S59)=0,"",IF(NOT(AND(OR(B59="Ingreso",B59="Gasto"),OR(D59="Factura",D59="Rectificativa",D59="Anticipo",D59="Otro"))),"Revisar clasificación",IF(COUNTA(A59:S59)=0,"",IF(A59="","Falta ID",IF(OR(OR(ISNUMBER(FIND("*",A59)),ISNUMBER(FIND("?",A59))),COUNTIFS('Documentos'!$A$8:$A$107,A59)&lt;&gt;1),"ID inválido o duplicado",IF(OR(B59="",NOT(COUNTIFS('Instrucciones'!$A$15:$A$24,C59)=1),D59="",F59="",NOT(ISNUMBER(G59)),NOT(ISNUMBER(H59)),J59="",K59="",L59="",N59="",O59&lt;&gt;"Confirmado"),"Completar / revisar",IF(AND(D59="Rectificativa",OR(M59="",M59=A59,COUNTIFS('Documentos'!$A$8:$A$107,M59)&lt;&gt;1)),"Revisar original",IF(OR(P59="",AND(P59&lt;&gt;"EUR",OR(NOT(ISNUMBER(Q59)),R59=""))),"Revisar divisa",IF(AND(B59="Gasto",NOT(ISNUMBER(I59))),"Falta recepción","Revisado")))))))))))</x:f>
      </x:c>
      <x:c r="U59" s="12" t="str">
        <x:f>IF(A59="","",COUNTIFS('Lineas'!$B$8:$B$107,A59))</x:f>
      </x:c>
      <x:c r="V59" s="12" t="str">
        <x:f>IF(A59="","",COUNTIFS('Lineas'!$B$8:$B$107,A59,'Lineas'!$Z$8:$Z$107,"&lt;&gt;Revisado"))</x:f>
      </x:c>
      <x:c r="W59" s="15" t="str">
        <x:f>IF(A59="","",IF(OR(T59&lt;&gt;"Revisado",U59=0,V59&gt;0),"Pendiente",ROUND(SUMIFS('Lineas'!$Y$8:$Y$107,'Lineas'!$B$8:$B$107,A59),2)))</x:f>
      </x:c>
      <x:c r="X59" s="15" t="str">
        <x:f>IF(A59="","",IF(AA59&gt;0,"Pendiente",ROUND(SUMIFS('Caja'!$D$8:$D$107,'Caja'!$B$8:$B$107,A59),2)))</x:f>
      </x:c>
      <x:c r="Y59" s="15" t="str">
        <x:f>IF(A59="","",IF(AND(ISNUMBER(W59),ISNUMBER(X59)),ROUND(W59-X59,2),"Pendiente"))</x:f>
      </x:c>
      <x:c r="Z59" s="12" t="str">
        <x:f>IF(A59="","",IF(NOT(ISNUMBER(Y59)),"Revisar datos",IF(ABS(Y59)&lt;=0.01,"Cerrado (tol. 0,01)",IF(AND(W59&gt;=0,Y59&lt;0),"Exceso cobro/pago","Pendiente"))))</x:f>
      </x:c>
      <x:c r="AA59" s="12" t="str">
        <x:f>IF(A59="","",COUNTIFS('Caja'!$B$8:$B$107,A59,'Caja'!$K$8:$K$107,"&lt;&gt;Revisado"))</x:f>
      </x:c>
      <x:c r="AB59" s="12" t="str">
        <x:f>IF(A59="","",IF(COUNTIFS('Documentos'!$B$8:$B$107,B59,'Documentos'!$C$8:$C$107,C59,'Documentos'!$E$8:$E$107,E59,'Documentos'!$F$8:$F$107,F59,'Documentos'!$K$8:$K$107,K59)&gt;1,"Comprobar documento repetido",""))</x:f>
      </x:c>
      <x:c r="AC59" s="11"/>
      <x:c r="AD59" s="12" t="str">
        <x:f>IF(A59="","",IF(AND(ISNUMBER(G59),ISNUMBER(H59)),IF(OR(YEAR(G59)&lt;&gt;YEAR(H59),INT((MONTH(G59)-1)/3)&lt;&gt;INT((MONTH(H59)-1)/3),COUNTIFS('Caja'!$B$8:$B$107,A59,'Caja'!$N$8:$N$107,"&lt;&gt;"&amp;YEAR(G59))+COUNTIFS('Caja'!$B$8:$B$107,A59,'Caja'!$O$8:$O$107,"&lt;&gt;"&amp;(INT((MONTH(G59)-1)/3)+1))&gt;0),"Revisar fechas de imputación",""),"Revisar fechas"))</x:f>
      </x:c>
      <x:c r="AE59" s="2"/>
      <x:c r="AF59" s="2"/>
      <x:c r="AG59" s="2"/>
      <x:c r="AH59" s="2"/>
      <x:c r="AI59" s="2"/>
      <x:c r="AJ59" s="2"/>
    </x:row>
    <x:row r="60" ht="23" customHeight="1">
      <x:c r="A60" s="11"/>
      <x:c r="B60" s="11"/>
      <x:c r="C60" s="11"/>
      <x:c r="D60" s="11"/>
      <x:c r="E60" s="11"/>
      <x:c r="F60" s="11"/>
      <x:c r="G60" s="13"/>
      <x:c r="H60" s="13"/>
      <x:c r="I60" s="13"/>
      <x:c r="J60" s="11"/>
      <x:c r="K60" s="11"/>
      <x:c r="L60" s="11"/>
      <x:c r="M60" s="11"/>
      <x:c r="N60" s="11"/>
      <x:c r="O60" s="11"/>
      <x:c r="P60" s="11"/>
      <x:c r="Q60" s="14"/>
      <x:c r="R60" s="11"/>
      <x:c r="S60" s="11"/>
      <x:c r="T60" s="12" t="str">
        <x:f>IF(COUNTA(A60:S60)=0,"",IF(AND(B60="Gasto",AC60=""),"Falta número recepción",IF(COUNTA(A60:S60)=0,"",IF(NOT(AND(OR(B60="Ingreso",B60="Gasto"),OR(D60="Factura",D60="Rectificativa",D60="Anticipo",D60="Otro"))),"Revisar clasificación",IF(COUNTA(A60:S60)=0,"",IF(A60="","Falta ID",IF(OR(OR(ISNUMBER(FIND("*",A60)),ISNUMBER(FIND("?",A60))),COUNTIFS('Documentos'!$A$8:$A$107,A60)&lt;&gt;1),"ID inválido o duplicado",IF(OR(B60="",NOT(COUNTIFS('Instrucciones'!$A$15:$A$24,C60)=1),D60="",F60="",NOT(ISNUMBER(G60)),NOT(ISNUMBER(H60)),J60="",K60="",L60="",N60="",O60&lt;&gt;"Confirmado"),"Completar / revisar",IF(AND(D60="Rectificativa",OR(M60="",M60=A60,COUNTIFS('Documentos'!$A$8:$A$107,M60)&lt;&gt;1)),"Revisar original",IF(OR(P60="",AND(P60&lt;&gt;"EUR",OR(NOT(ISNUMBER(Q60)),R60=""))),"Revisar divisa",IF(AND(B60="Gasto",NOT(ISNUMBER(I60))),"Falta recepción","Revisado")))))))))))</x:f>
      </x:c>
      <x:c r="U60" s="12" t="str">
        <x:f>IF(A60="","",COUNTIFS('Lineas'!$B$8:$B$107,A60))</x:f>
      </x:c>
      <x:c r="V60" s="12" t="str">
        <x:f>IF(A60="","",COUNTIFS('Lineas'!$B$8:$B$107,A60,'Lineas'!$Z$8:$Z$107,"&lt;&gt;Revisado"))</x:f>
      </x:c>
      <x:c r="W60" s="15" t="str">
        <x:f>IF(A60="","",IF(OR(T60&lt;&gt;"Revisado",U60=0,V60&gt;0),"Pendiente",ROUND(SUMIFS('Lineas'!$Y$8:$Y$107,'Lineas'!$B$8:$B$107,A60),2)))</x:f>
      </x:c>
      <x:c r="X60" s="15" t="str">
        <x:f>IF(A60="","",IF(AA60&gt;0,"Pendiente",ROUND(SUMIFS('Caja'!$D$8:$D$107,'Caja'!$B$8:$B$107,A60),2)))</x:f>
      </x:c>
      <x:c r="Y60" s="15" t="str">
        <x:f>IF(A60="","",IF(AND(ISNUMBER(W60),ISNUMBER(X60)),ROUND(W60-X60,2),"Pendiente"))</x:f>
      </x:c>
      <x:c r="Z60" s="12" t="str">
        <x:f>IF(A60="","",IF(NOT(ISNUMBER(Y60)),"Revisar datos",IF(ABS(Y60)&lt;=0.01,"Cerrado (tol. 0,01)",IF(AND(W60&gt;=0,Y60&lt;0),"Exceso cobro/pago","Pendiente"))))</x:f>
      </x:c>
      <x:c r="AA60" s="12" t="str">
        <x:f>IF(A60="","",COUNTIFS('Caja'!$B$8:$B$107,A60,'Caja'!$K$8:$K$107,"&lt;&gt;Revisado"))</x:f>
      </x:c>
      <x:c r="AB60" s="12" t="str">
        <x:f>IF(A60="","",IF(COUNTIFS('Documentos'!$B$8:$B$107,B60,'Documentos'!$C$8:$C$107,C60,'Documentos'!$E$8:$E$107,E60,'Documentos'!$F$8:$F$107,F60,'Documentos'!$K$8:$K$107,K60)&gt;1,"Comprobar documento repetido",""))</x:f>
      </x:c>
      <x:c r="AC60" s="11"/>
      <x:c r="AD60" s="12" t="str">
        <x:f>IF(A60="","",IF(AND(ISNUMBER(G60),ISNUMBER(H60)),IF(OR(YEAR(G60)&lt;&gt;YEAR(H60),INT((MONTH(G60)-1)/3)&lt;&gt;INT((MONTH(H60)-1)/3),COUNTIFS('Caja'!$B$8:$B$107,A60,'Caja'!$N$8:$N$107,"&lt;&gt;"&amp;YEAR(G60))+COUNTIFS('Caja'!$B$8:$B$107,A60,'Caja'!$O$8:$O$107,"&lt;&gt;"&amp;(INT((MONTH(G60)-1)/3)+1))&gt;0),"Revisar fechas de imputación",""),"Revisar fechas"))</x:f>
      </x:c>
      <x:c r="AE60" s="2"/>
      <x:c r="AF60" s="2"/>
      <x:c r="AG60" s="2"/>
      <x:c r="AH60" s="2"/>
      <x:c r="AI60" s="2"/>
      <x:c r="AJ60" s="2"/>
    </x:row>
    <x:row r="61" ht="23" customHeight="1">
      <x:c r="A61" s="11"/>
      <x:c r="B61" s="11"/>
      <x:c r="C61" s="11"/>
      <x:c r="D61" s="11"/>
      <x:c r="E61" s="11"/>
      <x:c r="F61" s="11"/>
      <x:c r="G61" s="13"/>
      <x:c r="H61" s="13"/>
      <x:c r="I61" s="13"/>
      <x:c r="J61" s="11"/>
      <x:c r="K61" s="11"/>
      <x:c r="L61" s="11"/>
      <x:c r="M61" s="11"/>
      <x:c r="N61" s="11"/>
      <x:c r="O61" s="11"/>
      <x:c r="P61" s="11"/>
      <x:c r="Q61" s="14"/>
      <x:c r="R61" s="11"/>
      <x:c r="S61" s="11"/>
      <x:c r="T61" s="12" t="str">
        <x:f>IF(COUNTA(A61:S61)=0,"",IF(AND(B61="Gasto",AC61=""),"Falta número recepción",IF(COUNTA(A61:S61)=0,"",IF(NOT(AND(OR(B61="Ingreso",B61="Gasto"),OR(D61="Factura",D61="Rectificativa",D61="Anticipo",D61="Otro"))),"Revisar clasificación",IF(COUNTA(A61:S61)=0,"",IF(A61="","Falta ID",IF(OR(OR(ISNUMBER(FIND("*",A61)),ISNUMBER(FIND("?",A61))),COUNTIFS('Documentos'!$A$8:$A$107,A61)&lt;&gt;1),"ID inválido o duplicado",IF(OR(B61="",NOT(COUNTIFS('Instrucciones'!$A$15:$A$24,C61)=1),D61="",F61="",NOT(ISNUMBER(G61)),NOT(ISNUMBER(H61)),J61="",K61="",L61="",N61="",O61&lt;&gt;"Confirmado"),"Completar / revisar",IF(AND(D61="Rectificativa",OR(M61="",M61=A61,COUNTIFS('Documentos'!$A$8:$A$107,M61)&lt;&gt;1)),"Revisar original",IF(OR(P61="",AND(P61&lt;&gt;"EUR",OR(NOT(ISNUMBER(Q61)),R61=""))),"Revisar divisa",IF(AND(B61="Gasto",NOT(ISNUMBER(I61))),"Falta recepción","Revisado")))))))))))</x:f>
      </x:c>
      <x:c r="U61" s="12" t="str">
        <x:f>IF(A61="","",COUNTIFS('Lineas'!$B$8:$B$107,A61))</x:f>
      </x:c>
      <x:c r="V61" s="12" t="str">
        <x:f>IF(A61="","",COUNTIFS('Lineas'!$B$8:$B$107,A61,'Lineas'!$Z$8:$Z$107,"&lt;&gt;Revisado"))</x:f>
      </x:c>
      <x:c r="W61" s="15" t="str">
        <x:f>IF(A61="","",IF(OR(T61&lt;&gt;"Revisado",U61=0,V61&gt;0),"Pendiente",ROUND(SUMIFS('Lineas'!$Y$8:$Y$107,'Lineas'!$B$8:$B$107,A61),2)))</x:f>
      </x:c>
      <x:c r="X61" s="15" t="str">
        <x:f>IF(A61="","",IF(AA61&gt;0,"Pendiente",ROUND(SUMIFS('Caja'!$D$8:$D$107,'Caja'!$B$8:$B$107,A61),2)))</x:f>
      </x:c>
      <x:c r="Y61" s="15" t="str">
        <x:f>IF(A61="","",IF(AND(ISNUMBER(W61),ISNUMBER(X61)),ROUND(W61-X61,2),"Pendiente"))</x:f>
      </x:c>
      <x:c r="Z61" s="12" t="str">
        <x:f>IF(A61="","",IF(NOT(ISNUMBER(Y61)),"Revisar datos",IF(ABS(Y61)&lt;=0.01,"Cerrado (tol. 0,01)",IF(AND(W61&gt;=0,Y61&lt;0),"Exceso cobro/pago","Pendiente"))))</x:f>
      </x:c>
      <x:c r="AA61" s="12" t="str">
        <x:f>IF(A61="","",COUNTIFS('Caja'!$B$8:$B$107,A61,'Caja'!$K$8:$K$107,"&lt;&gt;Revisado"))</x:f>
      </x:c>
      <x:c r="AB61" s="12" t="str">
        <x:f>IF(A61="","",IF(COUNTIFS('Documentos'!$B$8:$B$107,B61,'Documentos'!$C$8:$C$107,C61,'Documentos'!$E$8:$E$107,E61,'Documentos'!$F$8:$F$107,F61,'Documentos'!$K$8:$K$107,K61)&gt;1,"Comprobar documento repetido",""))</x:f>
      </x:c>
      <x:c r="AC61" s="11"/>
      <x:c r="AD61" s="12" t="str">
        <x:f>IF(A61="","",IF(AND(ISNUMBER(G61),ISNUMBER(H61)),IF(OR(YEAR(G61)&lt;&gt;YEAR(H61),INT((MONTH(G61)-1)/3)&lt;&gt;INT((MONTH(H61)-1)/3),COUNTIFS('Caja'!$B$8:$B$107,A61,'Caja'!$N$8:$N$107,"&lt;&gt;"&amp;YEAR(G61))+COUNTIFS('Caja'!$B$8:$B$107,A61,'Caja'!$O$8:$O$107,"&lt;&gt;"&amp;(INT((MONTH(G61)-1)/3)+1))&gt;0),"Revisar fechas de imputación",""),"Revisar fechas"))</x:f>
      </x:c>
      <x:c r="AE61" s="2"/>
      <x:c r="AF61" s="2"/>
      <x:c r="AG61" s="2"/>
      <x:c r="AH61" s="2"/>
      <x:c r="AI61" s="2"/>
      <x:c r="AJ61" s="2"/>
    </x:row>
    <x:row r="62" ht="23" customHeight="1">
      <x:c r="A62" s="11"/>
      <x:c r="B62" s="11"/>
      <x:c r="C62" s="11"/>
      <x:c r="D62" s="11"/>
      <x:c r="E62" s="11"/>
      <x:c r="F62" s="11"/>
      <x:c r="G62" s="13"/>
      <x:c r="H62" s="13"/>
      <x:c r="I62" s="13"/>
      <x:c r="J62" s="11"/>
      <x:c r="K62" s="11"/>
      <x:c r="L62" s="11"/>
      <x:c r="M62" s="11"/>
      <x:c r="N62" s="11"/>
      <x:c r="O62" s="11"/>
      <x:c r="P62" s="11"/>
      <x:c r="Q62" s="14"/>
      <x:c r="R62" s="11"/>
      <x:c r="S62" s="11"/>
      <x:c r="T62" s="12" t="str">
        <x:f>IF(COUNTA(A62:S62)=0,"",IF(AND(B62="Gasto",AC62=""),"Falta número recepción",IF(COUNTA(A62:S62)=0,"",IF(NOT(AND(OR(B62="Ingreso",B62="Gasto"),OR(D62="Factura",D62="Rectificativa",D62="Anticipo",D62="Otro"))),"Revisar clasificación",IF(COUNTA(A62:S62)=0,"",IF(A62="","Falta ID",IF(OR(OR(ISNUMBER(FIND("*",A62)),ISNUMBER(FIND("?",A62))),COUNTIFS('Documentos'!$A$8:$A$107,A62)&lt;&gt;1),"ID inválido o duplicado",IF(OR(B62="",NOT(COUNTIFS('Instrucciones'!$A$15:$A$24,C62)=1),D62="",F62="",NOT(ISNUMBER(G62)),NOT(ISNUMBER(H62)),J62="",K62="",L62="",N62="",O62&lt;&gt;"Confirmado"),"Completar / revisar",IF(AND(D62="Rectificativa",OR(M62="",M62=A62,COUNTIFS('Documentos'!$A$8:$A$107,M62)&lt;&gt;1)),"Revisar original",IF(OR(P62="",AND(P62&lt;&gt;"EUR",OR(NOT(ISNUMBER(Q62)),R62=""))),"Revisar divisa",IF(AND(B62="Gasto",NOT(ISNUMBER(I62))),"Falta recepción","Revisado")))))))))))</x:f>
      </x:c>
      <x:c r="U62" s="12" t="str">
        <x:f>IF(A62="","",COUNTIFS('Lineas'!$B$8:$B$107,A62))</x:f>
      </x:c>
      <x:c r="V62" s="12" t="str">
        <x:f>IF(A62="","",COUNTIFS('Lineas'!$B$8:$B$107,A62,'Lineas'!$Z$8:$Z$107,"&lt;&gt;Revisado"))</x:f>
      </x:c>
      <x:c r="W62" s="15" t="str">
        <x:f>IF(A62="","",IF(OR(T62&lt;&gt;"Revisado",U62=0,V62&gt;0),"Pendiente",ROUND(SUMIFS('Lineas'!$Y$8:$Y$107,'Lineas'!$B$8:$B$107,A62),2)))</x:f>
      </x:c>
      <x:c r="X62" s="15" t="str">
        <x:f>IF(A62="","",IF(AA62&gt;0,"Pendiente",ROUND(SUMIFS('Caja'!$D$8:$D$107,'Caja'!$B$8:$B$107,A62),2)))</x:f>
      </x:c>
      <x:c r="Y62" s="15" t="str">
        <x:f>IF(A62="","",IF(AND(ISNUMBER(W62),ISNUMBER(X62)),ROUND(W62-X62,2),"Pendiente"))</x:f>
      </x:c>
      <x:c r="Z62" s="12" t="str">
        <x:f>IF(A62="","",IF(NOT(ISNUMBER(Y62)),"Revisar datos",IF(ABS(Y62)&lt;=0.01,"Cerrado (tol. 0,01)",IF(AND(W62&gt;=0,Y62&lt;0),"Exceso cobro/pago","Pendiente"))))</x:f>
      </x:c>
      <x:c r="AA62" s="12" t="str">
        <x:f>IF(A62="","",COUNTIFS('Caja'!$B$8:$B$107,A62,'Caja'!$K$8:$K$107,"&lt;&gt;Revisado"))</x:f>
      </x:c>
      <x:c r="AB62" s="12" t="str">
        <x:f>IF(A62="","",IF(COUNTIFS('Documentos'!$B$8:$B$107,B62,'Documentos'!$C$8:$C$107,C62,'Documentos'!$E$8:$E$107,E62,'Documentos'!$F$8:$F$107,F62,'Documentos'!$K$8:$K$107,K62)&gt;1,"Comprobar documento repetido",""))</x:f>
      </x:c>
      <x:c r="AC62" s="11"/>
      <x:c r="AD62" s="12" t="str">
        <x:f>IF(A62="","",IF(AND(ISNUMBER(G62),ISNUMBER(H62)),IF(OR(YEAR(G62)&lt;&gt;YEAR(H62),INT((MONTH(G62)-1)/3)&lt;&gt;INT((MONTH(H62)-1)/3),COUNTIFS('Caja'!$B$8:$B$107,A62,'Caja'!$N$8:$N$107,"&lt;&gt;"&amp;YEAR(G62))+COUNTIFS('Caja'!$B$8:$B$107,A62,'Caja'!$O$8:$O$107,"&lt;&gt;"&amp;(INT((MONTH(G62)-1)/3)+1))&gt;0),"Revisar fechas de imputación",""),"Revisar fechas"))</x:f>
      </x:c>
      <x:c r="AE62" s="2"/>
      <x:c r="AF62" s="2"/>
      <x:c r="AG62" s="2"/>
      <x:c r="AH62" s="2"/>
      <x:c r="AI62" s="2"/>
      <x:c r="AJ62" s="2"/>
    </x:row>
    <x:row r="63" ht="23" customHeight="1">
      <x:c r="A63" s="11"/>
      <x:c r="B63" s="11"/>
      <x:c r="C63" s="11"/>
      <x:c r="D63" s="11"/>
      <x:c r="E63" s="11"/>
      <x:c r="F63" s="11"/>
      <x:c r="G63" s="13"/>
      <x:c r="H63" s="13"/>
      <x:c r="I63" s="13"/>
      <x:c r="J63" s="11"/>
      <x:c r="K63" s="11"/>
      <x:c r="L63" s="11"/>
      <x:c r="M63" s="11"/>
      <x:c r="N63" s="11"/>
      <x:c r="O63" s="11"/>
      <x:c r="P63" s="11"/>
      <x:c r="Q63" s="14"/>
      <x:c r="R63" s="11"/>
      <x:c r="S63" s="11"/>
      <x:c r="T63" s="12" t="str">
        <x:f>IF(COUNTA(A63:S63)=0,"",IF(AND(B63="Gasto",AC63=""),"Falta número recepción",IF(COUNTA(A63:S63)=0,"",IF(NOT(AND(OR(B63="Ingreso",B63="Gasto"),OR(D63="Factura",D63="Rectificativa",D63="Anticipo",D63="Otro"))),"Revisar clasificación",IF(COUNTA(A63:S63)=0,"",IF(A63="","Falta ID",IF(OR(OR(ISNUMBER(FIND("*",A63)),ISNUMBER(FIND("?",A63))),COUNTIFS('Documentos'!$A$8:$A$107,A63)&lt;&gt;1),"ID inválido o duplicado",IF(OR(B63="",NOT(COUNTIFS('Instrucciones'!$A$15:$A$24,C63)=1),D63="",F63="",NOT(ISNUMBER(G63)),NOT(ISNUMBER(H63)),J63="",K63="",L63="",N63="",O63&lt;&gt;"Confirmado"),"Completar / revisar",IF(AND(D63="Rectificativa",OR(M63="",M63=A63,COUNTIFS('Documentos'!$A$8:$A$107,M63)&lt;&gt;1)),"Revisar original",IF(OR(P63="",AND(P63&lt;&gt;"EUR",OR(NOT(ISNUMBER(Q63)),R63=""))),"Revisar divisa",IF(AND(B63="Gasto",NOT(ISNUMBER(I63))),"Falta recepción","Revisado")))))))))))</x:f>
      </x:c>
      <x:c r="U63" s="12" t="str">
        <x:f>IF(A63="","",COUNTIFS('Lineas'!$B$8:$B$107,A63))</x:f>
      </x:c>
      <x:c r="V63" s="12" t="str">
        <x:f>IF(A63="","",COUNTIFS('Lineas'!$B$8:$B$107,A63,'Lineas'!$Z$8:$Z$107,"&lt;&gt;Revisado"))</x:f>
      </x:c>
      <x:c r="W63" s="15" t="str">
        <x:f>IF(A63="","",IF(OR(T63&lt;&gt;"Revisado",U63=0,V63&gt;0),"Pendiente",ROUND(SUMIFS('Lineas'!$Y$8:$Y$107,'Lineas'!$B$8:$B$107,A63),2)))</x:f>
      </x:c>
      <x:c r="X63" s="15" t="str">
        <x:f>IF(A63="","",IF(AA63&gt;0,"Pendiente",ROUND(SUMIFS('Caja'!$D$8:$D$107,'Caja'!$B$8:$B$107,A63),2)))</x:f>
      </x:c>
      <x:c r="Y63" s="15" t="str">
        <x:f>IF(A63="","",IF(AND(ISNUMBER(W63),ISNUMBER(X63)),ROUND(W63-X63,2),"Pendiente"))</x:f>
      </x:c>
      <x:c r="Z63" s="12" t="str">
        <x:f>IF(A63="","",IF(NOT(ISNUMBER(Y63)),"Revisar datos",IF(ABS(Y63)&lt;=0.01,"Cerrado (tol. 0,01)",IF(AND(W63&gt;=0,Y63&lt;0),"Exceso cobro/pago","Pendiente"))))</x:f>
      </x:c>
      <x:c r="AA63" s="12" t="str">
        <x:f>IF(A63="","",COUNTIFS('Caja'!$B$8:$B$107,A63,'Caja'!$K$8:$K$107,"&lt;&gt;Revisado"))</x:f>
      </x:c>
      <x:c r="AB63" s="12" t="str">
        <x:f>IF(A63="","",IF(COUNTIFS('Documentos'!$B$8:$B$107,B63,'Documentos'!$C$8:$C$107,C63,'Documentos'!$E$8:$E$107,E63,'Documentos'!$F$8:$F$107,F63,'Documentos'!$K$8:$K$107,K63)&gt;1,"Comprobar documento repetido",""))</x:f>
      </x:c>
      <x:c r="AC63" s="11"/>
      <x:c r="AD63" s="12" t="str">
        <x:f>IF(A63="","",IF(AND(ISNUMBER(G63),ISNUMBER(H63)),IF(OR(YEAR(G63)&lt;&gt;YEAR(H63),INT((MONTH(G63)-1)/3)&lt;&gt;INT((MONTH(H63)-1)/3),COUNTIFS('Caja'!$B$8:$B$107,A63,'Caja'!$N$8:$N$107,"&lt;&gt;"&amp;YEAR(G63))+COUNTIFS('Caja'!$B$8:$B$107,A63,'Caja'!$O$8:$O$107,"&lt;&gt;"&amp;(INT((MONTH(G63)-1)/3)+1))&gt;0),"Revisar fechas de imputación",""),"Revisar fechas"))</x:f>
      </x:c>
      <x:c r="AE63" s="2"/>
      <x:c r="AF63" s="2"/>
      <x:c r="AG63" s="2"/>
      <x:c r="AH63" s="2"/>
      <x:c r="AI63" s="2"/>
      <x:c r="AJ63" s="2"/>
    </x:row>
    <x:row r="64" ht="23" customHeight="1">
      <x:c r="A64" s="11"/>
      <x:c r="B64" s="11"/>
      <x:c r="C64" s="11"/>
      <x:c r="D64" s="11"/>
      <x:c r="E64" s="11"/>
      <x:c r="F64" s="11"/>
      <x:c r="G64" s="13"/>
      <x:c r="H64" s="13"/>
      <x:c r="I64" s="13"/>
      <x:c r="J64" s="11"/>
      <x:c r="K64" s="11"/>
      <x:c r="L64" s="11"/>
      <x:c r="M64" s="11"/>
      <x:c r="N64" s="11"/>
      <x:c r="O64" s="11"/>
      <x:c r="P64" s="11"/>
      <x:c r="Q64" s="14"/>
      <x:c r="R64" s="11"/>
      <x:c r="S64" s="11"/>
      <x:c r="T64" s="12" t="str">
        <x:f>IF(COUNTA(A64:S64)=0,"",IF(AND(B64="Gasto",AC64=""),"Falta número recepción",IF(COUNTA(A64:S64)=0,"",IF(NOT(AND(OR(B64="Ingreso",B64="Gasto"),OR(D64="Factura",D64="Rectificativa",D64="Anticipo",D64="Otro"))),"Revisar clasificación",IF(COUNTA(A64:S64)=0,"",IF(A64="","Falta ID",IF(OR(OR(ISNUMBER(FIND("*",A64)),ISNUMBER(FIND("?",A64))),COUNTIFS('Documentos'!$A$8:$A$107,A64)&lt;&gt;1),"ID inválido o duplicado",IF(OR(B64="",NOT(COUNTIFS('Instrucciones'!$A$15:$A$24,C64)=1),D64="",F64="",NOT(ISNUMBER(G64)),NOT(ISNUMBER(H64)),J64="",K64="",L64="",N64="",O64&lt;&gt;"Confirmado"),"Completar / revisar",IF(AND(D64="Rectificativa",OR(M64="",M64=A64,COUNTIFS('Documentos'!$A$8:$A$107,M64)&lt;&gt;1)),"Revisar original",IF(OR(P64="",AND(P64&lt;&gt;"EUR",OR(NOT(ISNUMBER(Q64)),R64=""))),"Revisar divisa",IF(AND(B64="Gasto",NOT(ISNUMBER(I64))),"Falta recepción","Revisado")))))))))))</x:f>
      </x:c>
      <x:c r="U64" s="12" t="str">
        <x:f>IF(A64="","",COUNTIFS('Lineas'!$B$8:$B$107,A64))</x:f>
      </x:c>
      <x:c r="V64" s="12" t="str">
        <x:f>IF(A64="","",COUNTIFS('Lineas'!$B$8:$B$107,A64,'Lineas'!$Z$8:$Z$107,"&lt;&gt;Revisado"))</x:f>
      </x:c>
      <x:c r="W64" s="15" t="str">
        <x:f>IF(A64="","",IF(OR(T64&lt;&gt;"Revisado",U64=0,V64&gt;0),"Pendiente",ROUND(SUMIFS('Lineas'!$Y$8:$Y$107,'Lineas'!$B$8:$B$107,A64),2)))</x:f>
      </x:c>
      <x:c r="X64" s="15" t="str">
        <x:f>IF(A64="","",IF(AA64&gt;0,"Pendiente",ROUND(SUMIFS('Caja'!$D$8:$D$107,'Caja'!$B$8:$B$107,A64),2)))</x:f>
      </x:c>
      <x:c r="Y64" s="15" t="str">
        <x:f>IF(A64="","",IF(AND(ISNUMBER(W64),ISNUMBER(X64)),ROUND(W64-X64,2),"Pendiente"))</x:f>
      </x:c>
      <x:c r="Z64" s="12" t="str">
        <x:f>IF(A64="","",IF(NOT(ISNUMBER(Y64)),"Revisar datos",IF(ABS(Y64)&lt;=0.01,"Cerrado (tol. 0,01)",IF(AND(W64&gt;=0,Y64&lt;0),"Exceso cobro/pago","Pendiente"))))</x:f>
      </x:c>
      <x:c r="AA64" s="12" t="str">
        <x:f>IF(A64="","",COUNTIFS('Caja'!$B$8:$B$107,A64,'Caja'!$K$8:$K$107,"&lt;&gt;Revisado"))</x:f>
      </x:c>
      <x:c r="AB64" s="12" t="str">
        <x:f>IF(A64="","",IF(COUNTIFS('Documentos'!$B$8:$B$107,B64,'Documentos'!$C$8:$C$107,C64,'Documentos'!$E$8:$E$107,E64,'Documentos'!$F$8:$F$107,F64,'Documentos'!$K$8:$K$107,K64)&gt;1,"Comprobar documento repetido",""))</x:f>
      </x:c>
      <x:c r="AC64" s="11"/>
      <x:c r="AD64" s="12" t="str">
        <x:f>IF(A64="","",IF(AND(ISNUMBER(G64),ISNUMBER(H64)),IF(OR(YEAR(G64)&lt;&gt;YEAR(H64),INT((MONTH(G64)-1)/3)&lt;&gt;INT((MONTH(H64)-1)/3),COUNTIFS('Caja'!$B$8:$B$107,A64,'Caja'!$N$8:$N$107,"&lt;&gt;"&amp;YEAR(G64))+COUNTIFS('Caja'!$B$8:$B$107,A64,'Caja'!$O$8:$O$107,"&lt;&gt;"&amp;(INT((MONTH(G64)-1)/3)+1))&gt;0),"Revisar fechas de imputación",""),"Revisar fechas"))</x:f>
      </x:c>
      <x:c r="AE64" s="2"/>
      <x:c r="AF64" s="2"/>
      <x:c r="AG64" s="2"/>
      <x:c r="AH64" s="2"/>
      <x:c r="AI64" s="2"/>
      <x:c r="AJ64" s="2"/>
    </x:row>
    <x:row r="65" ht="23" customHeight="1">
      <x:c r="A65" s="11"/>
      <x:c r="B65" s="11"/>
      <x:c r="C65" s="11"/>
      <x:c r="D65" s="11"/>
      <x:c r="E65" s="11"/>
      <x:c r="F65" s="11"/>
      <x:c r="G65" s="13"/>
      <x:c r="H65" s="13"/>
      <x:c r="I65" s="13"/>
      <x:c r="J65" s="11"/>
      <x:c r="K65" s="11"/>
      <x:c r="L65" s="11"/>
      <x:c r="M65" s="11"/>
      <x:c r="N65" s="11"/>
      <x:c r="O65" s="11"/>
      <x:c r="P65" s="11"/>
      <x:c r="Q65" s="14"/>
      <x:c r="R65" s="11"/>
      <x:c r="S65" s="11"/>
      <x:c r="T65" s="12" t="str">
        <x:f>IF(COUNTA(A65:S65)=0,"",IF(AND(B65="Gasto",AC65=""),"Falta número recepción",IF(COUNTA(A65:S65)=0,"",IF(NOT(AND(OR(B65="Ingreso",B65="Gasto"),OR(D65="Factura",D65="Rectificativa",D65="Anticipo",D65="Otro"))),"Revisar clasificación",IF(COUNTA(A65:S65)=0,"",IF(A65="","Falta ID",IF(OR(OR(ISNUMBER(FIND("*",A65)),ISNUMBER(FIND("?",A65))),COUNTIFS('Documentos'!$A$8:$A$107,A65)&lt;&gt;1),"ID inválido o duplicado",IF(OR(B65="",NOT(COUNTIFS('Instrucciones'!$A$15:$A$24,C65)=1),D65="",F65="",NOT(ISNUMBER(G65)),NOT(ISNUMBER(H65)),J65="",K65="",L65="",N65="",O65&lt;&gt;"Confirmado"),"Completar / revisar",IF(AND(D65="Rectificativa",OR(M65="",M65=A65,COUNTIFS('Documentos'!$A$8:$A$107,M65)&lt;&gt;1)),"Revisar original",IF(OR(P65="",AND(P65&lt;&gt;"EUR",OR(NOT(ISNUMBER(Q65)),R65=""))),"Revisar divisa",IF(AND(B65="Gasto",NOT(ISNUMBER(I65))),"Falta recepción","Revisado")))))))))))</x:f>
      </x:c>
      <x:c r="U65" s="12" t="str">
        <x:f>IF(A65="","",COUNTIFS('Lineas'!$B$8:$B$107,A65))</x:f>
      </x:c>
      <x:c r="V65" s="12" t="str">
        <x:f>IF(A65="","",COUNTIFS('Lineas'!$B$8:$B$107,A65,'Lineas'!$Z$8:$Z$107,"&lt;&gt;Revisado"))</x:f>
      </x:c>
      <x:c r="W65" s="15" t="str">
        <x:f>IF(A65="","",IF(OR(T65&lt;&gt;"Revisado",U65=0,V65&gt;0),"Pendiente",ROUND(SUMIFS('Lineas'!$Y$8:$Y$107,'Lineas'!$B$8:$B$107,A65),2)))</x:f>
      </x:c>
      <x:c r="X65" s="15" t="str">
        <x:f>IF(A65="","",IF(AA65&gt;0,"Pendiente",ROUND(SUMIFS('Caja'!$D$8:$D$107,'Caja'!$B$8:$B$107,A65),2)))</x:f>
      </x:c>
      <x:c r="Y65" s="15" t="str">
        <x:f>IF(A65="","",IF(AND(ISNUMBER(W65),ISNUMBER(X65)),ROUND(W65-X65,2),"Pendiente"))</x:f>
      </x:c>
      <x:c r="Z65" s="12" t="str">
        <x:f>IF(A65="","",IF(NOT(ISNUMBER(Y65)),"Revisar datos",IF(ABS(Y65)&lt;=0.01,"Cerrado (tol. 0,01)",IF(AND(W65&gt;=0,Y65&lt;0),"Exceso cobro/pago","Pendiente"))))</x:f>
      </x:c>
      <x:c r="AA65" s="12" t="str">
        <x:f>IF(A65="","",COUNTIFS('Caja'!$B$8:$B$107,A65,'Caja'!$K$8:$K$107,"&lt;&gt;Revisado"))</x:f>
      </x:c>
      <x:c r="AB65" s="12" t="str">
        <x:f>IF(A65="","",IF(COUNTIFS('Documentos'!$B$8:$B$107,B65,'Documentos'!$C$8:$C$107,C65,'Documentos'!$E$8:$E$107,E65,'Documentos'!$F$8:$F$107,F65,'Documentos'!$K$8:$K$107,K65)&gt;1,"Comprobar documento repetido",""))</x:f>
      </x:c>
      <x:c r="AC65" s="11"/>
      <x:c r="AD65" s="12" t="str">
        <x:f>IF(A65="","",IF(AND(ISNUMBER(G65),ISNUMBER(H65)),IF(OR(YEAR(G65)&lt;&gt;YEAR(H65),INT((MONTH(G65)-1)/3)&lt;&gt;INT((MONTH(H65)-1)/3),COUNTIFS('Caja'!$B$8:$B$107,A65,'Caja'!$N$8:$N$107,"&lt;&gt;"&amp;YEAR(G65))+COUNTIFS('Caja'!$B$8:$B$107,A65,'Caja'!$O$8:$O$107,"&lt;&gt;"&amp;(INT((MONTH(G65)-1)/3)+1))&gt;0),"Revisar fechas de imputación",""),"Revisar fechas"))</x:f>
      </x:c>
      <x:c r="AE65" s="2"/>
      <x:c r="AF65" s="2"/>
      <x:c r="AG65" s="2"/>
      <x:c r="AH65" s="2"/>
      <x:c r="AI65" s="2"/>
      <x:c r="AJ65" s="2"/>
    </x:row>
    <x:row r="66" ht="23" customHeight="1">
      <x:c r="A66" s="11"/>
      <x:c r="B66" s="11"/>
      <x:c r="C66" s="11"/>
      <x:c r="D66" s="11"/>
      <x:c r="E66" s="11"/>
      <x:c r="F66" s="11"/>
      <x:c r="G66" s="13"/>
      <x:c r="H66" s="13"/>
      <x:c r="I66" s="13"/>
      <x:c r="J66" s="11"/>
      <x:c r="K66" s="11"/>
      <x:c r="L66" s="11"/>
      <x:c r="M66" s="11"/>
      <x:c r="N66" s="11"/>
      <x:c r="O66" s="11"/>
      <x:c r="P66" s="11"/>
      <x:c r="Q66" s="14"/>
      <x:c r="R66" s="11"/>
      <x:c r="S66" s="11"/>
      <x:c r="T66" s="12" t="str">
        <x:f>IF(COUNTA(A66:S66)=0,"",IF(AND(B66="Gasto",AC66=""),"Falta número recepción",IF(COUNTA(A66:S66)=0,"",IF(NOT(AND(OR(B66="Ingreso",B66="Gasto"),OR(D66="Factura",D66="Rectificativa",D66="Anticipo",D66="Otro"))),"Revisar clasificación",IF(COUNTA(A66:S66)=0,"",IF(A66="","Falta ID",IF(OR(OR(ISNUMBER(FIND("*",A66)),ISNUMBER(FIND("?",A66))),COUNTIFS('Documentos'!$A$8:$A$107,A66)&lt;&gt;1),"ID inválido o duplicado",IF(OR(B66="",NOT(COUNTIFS('Instrucciones'!$A$15:$A$24,C66)=1),D66="",F66="",NOT(ISNUMBER(G66)),NOT(ISNUMBER(H66)),J66="",K66="",L66="",N66="",O66&lt;&gt;"Confirmado"),"Completar / revisar",IF(AND(D66="Rectificativa",OR(M66="",M66=A66,COUNTIFS('Documentos'!$A$8:$A$107,M66)&lt;&gt;1)),"Revisar original",IF(OR(P66="",AND(P66&lt;&gt;"EUR",OR(NOT(ISNUMBER(Q66)),R66=""))),"Revisar divisa",IF(AND(B66="Gasto",NOT(ISNUMBER(I66))),"Falta recepción","Revisado")))))))))))</x:f>
      </x:c>
      <x:c r="U66" s="12" t="str">
        <x:f>IF(A66="","",COUNTIFS('Lineas'!$B$8:$B$107,A66))</x:f>
      </x:c>
      <x:c r="V66" s="12" t="str">
        <x:f>IF(A66="","",COUNTIFS('Lineas'!$B$8:$B$107,A66,'Lineas'!$Z$8:$Z$107,"&lt;&gt;Revisado"))</x:f>
      </x:c>
      <x:c r="W66" s="15" t="str">
        <x:f>IF(A66="","",IF(OR(T66&lt;&gt;"Revisado",U66=0,V66&gt;0),"Pendiente",ROUND(SUMIFS('Lineas'!$Y$8:$Y$107,'Lineas'!$B$8:$B$107,A66),2)))</x:f>
      </x:c>
      <x:c r="X66" s="15" t="str">
        <x:f>IF(A66="","",IF(AA66&gt;0,"Pendiente",ROUND(SUMIFS('Caja'!$D$8:$D$107,'Caja'!$B$8:$B$107,A66),2)))</x:f>
      </x:c>
      <x:c r="Y66" s="15" t="str">
        <x:f>IF(A66="","",IF(AND(ISNUMBER(W66),ISNUMBER(X66)),ROUND(W66-X66,2),"Pendiente"))</x:f>
      </x:c>
      <x:c r="Z66" s="12" t="str">
        <x:f>IF(A66="","",IF(NOT(ISNUMBER(Y66)),"Revisar datos",IF(ABS(Y66)&lt;=0.01,"Cerrado (tol. 0,01)",IF(AND(W66&gt;=0,Y66&lt;0),"Exceso cobro/pago","Pendiente"))))</x:f>
      </x:c>
      <x:c r="AA66" s="12" t="str">
        <x:f>IF(A66="","",COUNTIFS('Caja'!$B$8:$B$107,A66,'Caja'!$K$8:$K$107,"&lt;&gt;Revisado"))</x:f>
      </x:c>
      <x:c r="AB66" s="12" t="str">
        <x:f>IF(A66="","",IF(COUNTIFS('Documentos'!$B$8:$B$107,B66,'Documentos'!$C$8:$C$107,C66,'Documentos'!$E$8:$E$107,E66,'Documentos'!$F$8:$F$107,F66,'Documentos'!$K$8:$K$107,K66)&gt;1,"Comprobar documento repetido",""))</x:f>
      </x:c>
      <x:c r="AC66" s="11"/>
      <x:c r="AD66" s="12" t="str">
        <x:f>IF(A66="","",IF(AND(ISNUMBER(G66),ISNUMBER(H66)),IF(OR(YEAR(G66)&lt;&gt;YEAR(H66),INT((MONTH(G66)-1)/3)&lt;&gt;INT((MONTH(H66)-1)/3),COUNTIFS('Caja'!$B$8:$B$107,A66,'Caja'!$N$8:$N$107,"&lt;&gt;"&amp;YEAR(G66))+COUNTIFS('Caja'!$B$8:$B$107,A66,'Caja'!$O$8:$O$107,"&lt;&gt;"&amp;(INT((MONTH(G66)-1)/3)+1))&gt;0),"Revisar fechas de imputación",""),"Revisar fechas"))</x:f>
      </x:c>
      <x:c r="AE66" s="2"/>
      <x:c r="AF66" s="2"/>
      <x:c r="AG66" s="2"/>
      <x:c r="AH66" s="2"/>
      <x:c r="AI66" s="2"/>
      <x:c r="AJ66" s="2"/>
    </x:row>
    <x:row r="67" ht="23" customHeight="1">
      <x:c r="A67" s="11"/>
      <x:c r="B67" s="11"/>
      <x:c r="C67" s="11"/>
      <x:c r="D67" s="11"/>
      <x:c r="E67" s="11"/>
      <x:c r="F67" s="11"/>
      <x:c r="G67" s="13"/>
      <x:c r="H67" s="13"/>
      <x:c r="I67" s="13"/>
      <x:c r="J67" s="11"/>
      <x:c r="K67" s="11"/>
      <x:c r="L67" s="11"/>
      <x:c r="M67" s="11"/>
      <x:c r="N67" s="11"/>
      <x:c r="O67" s="11"/>
      <x:c r="P67" s="11"/>
      <x:c r="Q67" s="14"/>
      <x:c r="R67" s="11"/>
      <x:c r="S67" s="11"/>
      <x:c r="T67" s="12" t="str">
        <x:f>IF(COUNTA(A67:S67)=0,"",IF(AND(B67="Gasto",AC67=""),"Falta número recepción",IF(COUNTA(A67:S67)=0,"",IF(NOT(AND(OR(B67="Ingreso",B67="Gasto"),OR(D67="Factura",D67="Rectificativa",D67="Anticipo",D67="Otro"))),"Revisar clasificación",IF(COUNTA(A67:S67)=0,"",IF(A67="","Falta ID",IF(OR(OR(ISNUMBER(FIND("*",A67)),ISNUMBER(FIND("?",A67))),COUNTIFS('Documentos'!$A$8:$A$107,A67)&lt;&gt;1),"ID inválido o duplicado",IF(OR(B67="",NOT(COUNTIFS('Instrucciones'!$A$15:$A$24,C67)=1),D67="",F67="",NOT(ISNUMBER(G67)),NOT(ISNUMBER(H67)),J67="",K67="",L67="",N67="",O67&lt;&gt;"Confirmado"),"Completar / revisar",IF(AND(D67="Rectificativa",OR(M67="",M67=A67,COUNTIFS('Documentos'!$A$8:$A$107,M67)&lt;&gt;1)),"Revisar original",IF(OR(P67="",AND(P67&lt;&gt;"EUR",OR(NOT(ISNUMBER(Q67)),R67=""))),"Revisar divisa",IF(AND(B67="Gasto",NOT(ISNUMBER(I67))),"Falta recepción","Revisado")))))))))))</x:f>
      </x:c>
      <x:c r="U67" s="12" t="str">
        <x:f>IF(A67="","",COUNTIFS('Lineas'!$B$8:$B$107,A67))</x:f>
      </x:c>
      <x:c r="V67" s="12" t="str">
        <x:f>IF(A67="","",COUNTIFS('Lineas'!$B$8:$B$107,A67,'Lineas'!$Z$8:$Z$107,"&lt;&gt;Revisado"))</x:f>
      </x:c>
      <x:c r="W67" s="15" t="str">
        <x:f>IF(A67="","",IF(OR(T67&lt;&gt;"Revisado",U67=0,V67&gt;0),"Pendiente",ROUND(SUMIFS('Lineas'!$Y$8:$Y$107,'Lineas'!$B$8:$B$107,A67),2)))</x:f>
      </x:c>
      <x:c r="X67" s="15" t="str">
        <x:f>IF(A67="","",IF(AA67&gt;0,"Pendiente",ROUND(SUMIFS('Caja'!$D$8:$D$107,'Caja'!$B$8:$B$107,A67),2)))</x:f>
      </x:c>
      <x:c r="Y67" s="15" t="str">
        <x:f>IF(A67="","",IF(AND(ISNUMBER(W67),ISNUMBER(X67)),ROUND(W67-X67,2),"Pendiente"))</x:f>
      </x:c>
      <x:c r="Z67" s="12" t="str">
        <x:f>IF(A67="","",IF(NOT(ISNUMBER(Y67)),"Revisar datos",IF(ABS(Y67)&lt;=0.01,"Cerrado (tol. 0,01)",IF(AND(W67&gt;=0,Y67&lt;0),"Exceso cobro/pago","Pendiente"))))</x:f>
      </x:c>
      <x:c r="AA67" s="12" t="str">
        <x:f>IF(A67="","",COUNTIFS('Caja'!$B$8:$B$107,A67,'Caja'!$K$8:$K$107,"&lt;&gt;Revisado"))</x:f>
      </x:c>
      <x:c r="AB67" s="12" t="str">
        <x:f>IF(A67="","",IF(COUNTIFS('Documentos'!$B$8:$B$107,B67,'Documentos'!$C$8:$C$107,C67,'Documentos'!$E$8:$E$107,E67,'Documentos'!$F$8:$F$107,F67,'Documentos'!$K$8:$K$107,K67)&gt;1,"Comprobar documento repetido",""))</x:f>
      </x:c>
      <x:c r="AC67" s="11"/>
      <x:c r="AD67" s="12" t="str">
        <x:f>IF(A67="","",IF(AND(ISNUMBER(G67),ISNUMBER(H67)),IF(OR(YEAR(G67)&lt;&gt;YEAR(H67),INT((MONTH(G67)-1)/3)&lt;&gt;INT((MONTH(H67)-1)/3),COUNTIFS('Caja'!$B$8:$B$107,A67,'Caja'!$N$8:$N$107,"&lt;&gt;"&amp;YEAR(G67))+COUNTIFS('Caja'!$B$8:$B$107,A67,'Caja'!$O$8:$O$107,"&lt;&gt;"&amp;(INT((MONTH(G67)-1)/3)+1))&gt;0),"Revisar fechas de imputación",""),"Revisar fechas"))</x:f>
      </x:c>
      <x:c r="AE67" s="2"/>
      <x:c r="AF67" s="2"/>
      <x:c r="AG67" s="2"/>
      <x:c r="AH67" s="2"/>
      <x:c r="AI67" s="2"/>
      <x:c r="AJ67" s="2"/>
    </x:row>
    <x:row r="68" ht="23" customHeight="1">
      <x:c r="A68" s="11"/>
      <x:c r="B68" s="11"/>
      <x:c r="C68" s="11"/>
      <x:c r="D68" s="11"/>
      <x:c r="E68" s="11"/>
      <x:c r="F68" s="11"/>
      <x:c r="G68" s="13"/>
      <x:c r="H68" s="13"/>
      <x:c r="I68" s="13"/>
      <x:c r="J68" s="11"/>
      <x:c r="K68" s="11"/>
      <x:c r="L68" s="11"/>
      <x:c r="M68" s="11"/>
      <x:c r="N68" s="11"/>
      <x:c r="O68" s="11"/>
      <x:c r="P68" s="11"/>
      <x:c r="Q68" s="14"/>
      <x:c r="R68" s="11"/>
      <x:c r="S68" s="11"/>
      <x:c r="T68" s="12" t="str">
        <x:f>IF(COUNTA(A68:S68)=0,"",IF(AND(B68="Gasto",AC68=""),"Falta número recepción",IF(COUNTA(A68:S68)=0,"",IF(NOT(AND(OR(B68="Ingreso",B68="Gasto"),OR(D68="Factura",D68="Rectificativa",D68="Anticipo",D68="Otro"))),"Revisar clasificación",IF(COUNTA(A68:S68)=0,"",IF(A68="","Falta ID",IF(OR(OR(ISNUMBER(FIND("*",A68)),ISNUMBER(FIND("?",A68))),COUNTIFS('Documentos'!$A$8:$A$107,A68)&lt;&gt;1),"ID inválido o duplicado",IF(OR(B68="",NOT(COUNTIFS('Instrucciones'!$A$15:$A$24,C68)=1),D68="",F68="",NOT(ISNUMBER(G68)),NOT(ISNUMBER(H68)),J68="",K68="",L68="",N68="",O68&lt;&gt;"Confirmado"),"Completar / revisar",IF(AND(D68="Rectificativa",OR(M68="",M68=A68,COUNTIFS('Documentos'!$A$8:$A$107,M68)&lt;&gt;1)),"Revisar original",IF(OR(P68="",AND(P68&lt;&gt;"EUR",OR(NOT(ISNUMBER(Q68)),R68=""))),"Revisar divisa",IF(AND(B68="Gasto",NOT(ISNUMBER(I68))),"Falta recepción","Revisado")))))))))))</x:f>
      </x:c>
      <x:c r="U68" s="12" t="str">
        <x:f>IF(A68="","",COUNTIFS('Lineas'!$B$8:$B$107,A68))</x:f>
      </x:c>
      <x:c r="V68" s="12" t="str">
        <x:f>IF(A68="","",COUNTIFS('Lineas'!$B$8:$B$107,A68,'Lineas'!$Z$8:$Z$107,"&lt;&gt;Revisado"))</x:f>
      </x:c>
      <x:c r="W68" s="15" t="str">
        <x:f>IF(A68="","",IF(OR(T68&lt;&gt;"Revisado",U68=0,V68&gt;0),"Pendiente",ROUND(SUMIFS('Lineas'!$Y$8:$Y$107,'Lineas'!$B$8:$B$107,A68),2)))</x:f>
      </x:c>
      <x:c r="X68" s="15" t="str">
        <x:f>IF(A68="","",IF(AA68&gt;0,"Pendiente",ROUND(SUMIFS('Caja'!$D$8:$D$107,'Caja'!$B$8:$B$107,A68),2)))</x:f>
      </x:c>
      <x:c r="Y68" s="15" t="str">
        <x:f>IF(A68="","",IF(AND(ISNUMBER(W68),ISNUMBER(X68)),ROUND(W68-X68,2),"Pendiente"))</x:f>
      </x:c>
      <x:c r="Z68" s="12" t="str">
        <x:f>IF(A68="","",IF(NOT(ISNUMBER(Y68)),"Revisar datos",IF(ABS(Y68)&lt;=0.01,"Cerrado (tol. 0,01)",IF(AND(W68&gt;=0,Y68&lt;0),"Exceso cobro/pago","Pendiente"))))</x:f>
      </x:c>
      <x:c r="AA68" s="12" t="str">
        <x:f>IF(A68="","",COUNTIFS('Caja'!$B$8:$B$107,A68,'Caja'!$K$8:$K$107,"&lt;&gt;Revisado"))</x:f>
      </x:c>
      <x:c r="AB68" s="12" t="str">
        <x:f>IF(A68="","",IF(COUNTIFS('Documentos'!$B$8:$B$107,B68,'Documentos'!$C$8:$C$107,C68,'Documentos'!$E$8:$E$107,E68,'Documentos'!$F$8:$F$107,F68,'Documentos'!$K$8:$K$107,K68)&gt;1,"Comprobar documento repetido",""))</x:f>
      </x:c>
      <x:c r="AC68" s="11"/>
      <x:c r="AD68" s="12" t="str">
        <x:f>IF(A68="","",IF(AND(ISNUMBER(G68),ISNUMBER(H68)),IF(OR(YEAR(G68)&lt;&gt;YEAR(H68),INT((MONTH(G68)-1)/3)&lt;&gt;INT((MONTH(H68)-1)/3),COUNTIFS('Caja'!$B$8:$B$107,A68,'Caja'!$N$8:$N$107,"&lt;&gt;"&amp;YEAR(G68))+COUNTIFS('Caja'!$B$8:$B$107,A68,'Caja'!$O$8:$O$107,"&lt;&gt;"&amp;(INT((MONTH(G68)-1)/3)+1))&gt;0),"Revisar fechas de imputación",""),"Revisar fechas"))</x:f>
      </x:c>
      <x:c r="AE68" s="2"/>
      <x:c r="AF68" s="2"/>
      <x:c r="AG68" s="2"/>
      <x:c r="AH68" s="2"/>
      <x:c r="AI68" s="2"/>
      <x:c r="AJ68" s="2"/>
    </x:row>
    <x:row r="69" ht="23" customHeight="1">
      <x:c r="A69" s="11"/>
      <x:c r="B69" s="11"/>
      <x:c r="C69" s="11"/>
      <x:c r="D69" s="11"/>
      <x:c r="E69" s="11"/>
      <x:c r="F69" s="11"/>
      <x:c r="G69" s="13"/>
      <x:c r="H69" s="13"/>
      <x:c r="I69" s="13"/>
      <x:c r="J69" s="11"/>
      <x:c r="K69" s="11"/>
      <x:c r="L69" s="11"/>
      <x:c r="M69" s="11"/>
      <x:c r="N69" s="11"/>
      <x:c r="O69" s="11"/>
      <x:c r="P69" s="11"/>
      <x:c r="Q69" s="14"/>
      <x:c r="R69" s="11"/>
      <x:c r="S69" s="11"/>
      <x:c r="T69" s="12" t="str">
        <x:f>IF(COUNTA(A69:S69)=0,"",IF(AND(B69="Gasto",AC69=""),"Falta número recepción",IF(COUNTA(A69:S69)=0,"",IF(NOT(AND(OR(B69="Ingreso",B69="Gasto"),OR(D69="Factura",D69="Rectificativa",D69="Anticipo",D69="Otro"))),"Revisar clasificación",IF(COUNTA(A69:S69)=0,"",IF(A69="","Falta ID",IF(OR(OR(ISNUMBER(FIND("*",A69)),ISNUMBER(FIND("?",A69))),COUNTIFS('Documentos'!$A$8:$A$107,A69)&lt;&gt;1),"ID inválido o duplicado",IF(OR(B69="",NOT(COUNTIFS('Instrucciones'!$A$15:$A$24,C69)=1),D69="",F69="",NOT(ISNUMBER(G69)),NOT(ISNUMBER(H69)),J69="",K69="",L69="",N69="",O69&lt;&gt;"Confirmado"),"Completar / revisar",IF(AND(D69="Rectificativa",OR(M69="",M69=A69,COUNTIFS('Documentos'!$A$8:$A$107,M69)&lt;&gt;1)),"Revisar original",IF(OR(P69="",AND(P69&lt;&gt;"EUR",OR(NOT(ISNUMBER(Q69)),R69=""))),"Revisar divisa",IF(AND(B69="Gasto",NOT(ISNUMBER(I69))),"Falta recepción","Revisado")))))))))))</x:f>
      </x:c>
      <x:c r="U69" s="12" t="str">
        <x:f>IF(A69="","",COUNTIFS('Lineas'!$B$8:$B$107,A69))</x:f>
      </x:c>
      <x:c r="V69" s="12" t="str">
        <x:f>IF(A69="","",COUNTIFS('Lineas'!$B$8:$B$107,A69,'Lineas'!$Z$8:$Z$107,"&lt;&gt;Revisado"))</x:f>
      </x:c>
      <x:c r="W69" s="15" t="str">
        <x:f>IF(A69="","",IF(OR(T69&lt;&gt;"Revisado",U69=0,V69&gt;0),"Pendiente",ROUND(SUMIFS('Lineas'!$Y$8:$Y$107,'Lineas'!$B$8:$B$107,A69),2)))</x:f>
      </x:c>
      <x:c r="X69" s="15" t="str">
        <x:f>IF(A69="","",IF(AA69&gt;0,"Pendiente",ROUND(SUMIFS('Caja'!$D$8:$D$107,'Caja'!$B$8:$B$107,A69),2)))</x:f>
      </x:c>
      <x:c r="Y69" s="15" t="str">
        <x:f>IF(A69="","",IF(AND(ISNUMBER(W69),ISNUMBER(X69)),ROUND(W69-X69,2),"Pendiente"))</x:f>
      </x:c>
      <x:c r="Z69" s="12" t="str">
        <x:f>IF(A69="","",IF(NOT(ISNUMBER(Y69)),"Revisar datos",IF(ABS(Y69)&lt;=0.01,"Cerrado (tol. 0,01)",IF(AND(W69&gt;=0,Y69&lt;0),"Exceso cobro/pago","Pendiente"))))</x:f>
      </x:c>
      <x:c r="AA69" s="12" t="str">
        <x:f>IF(A69="","",COUNTIFS('Caja'!$B$8:$B$107,A69,'Caja'!$K$8:$K$107,"&lt;&gt;Revisado"))</x:f>
      </x:c>
      <x:c r="AB69" s="12" t="str">
        <x:f>IF(A69="","",IF(COUNTIFS('Documentos'!$B$8:$B$107,B69,'Documentos'!$C$8:$C$107,C69,'Documentos'!$E$8:$E$107,E69,'Documentos'!$F$8:$F$107,F69,'Documentos'!$K$8:$K$107,K69)&gt;1,"Comprobar documento repetido",""))</x:f>
      </x:c>
      <x:c r="AC69" s="11"/>
      <x:c r="AD69" s="12" t="str">
        <x:f>IF(A69="","",IF(AND(ISNUMBER(G69),ISNUMBER(H69)),IF(OR(YEAR(G69)&lt;&gt;YEAR(H69),INT((MONTH(G69)-1)/3)&lt;&gt;INT((MONTH(H69)-1)/3),COUNTIFS('Caja'!$B$8:$B$107,A69,'Caja'!$N$8:$N$107,"&lt;&gt;"&amp;YEAR(G69))+COUNTIFS('Caja'!$B$8:$B$107,A69,'Caja'!$O$8:$O$107,"&lt;&gt;"&amp;(INT((MONTH(G69)-1)/3)+1))&gt;0),"Revisar fechas de imputación",""),"Revisar fechas"))</x:f>
      </x:c>
      <x:c r="AE69" s="2"/>
      <x:c r="AF69" s="2"/>
      <x:c r="AG69" s="2"/>
      <x:c r="AH69" s="2"/>
      <x:c r="AI69" s="2"/>
      <x:c r="AJ69" s="2"/>
    </x:row>
    <x:row r="70" ht="23" customHeight="1">
      <x:c r="A70" s="11"/>
      <x:c r="B70" s="11"/>
      <x:c r="C70" s="11"/>
      <x:c r="D70" s="11"/>
      <x:c r="E70" s="11"/>
      <x:c r="F70" s="11"/>
      <x:c r="G70" s="13"/>
      <x:c r="H70" s="13"/>
      <x:c r="I70" s="13"/>
      <x:c r="J70" s="11"/>
      <x:c r="K70" s="11"/>
      <x:c r="L70" s="11"/>
      <x:c r="M70" s="11"/>
      <x:c r="N70" s="11"/>
      <x:c r="O70" s="11"/>
      <x:c r="P70" s="11"/>
      <x:c r="Q70" s="14"/>
      <x:c r="R70" s="11"/>
      <x:c r="S70" s="11"/>
      <x:c r="T70" s="12" t="str">
        <x:f>IF(COUNTA(A70:S70)=0,"",IF(AND(B70="Gasto",AC70=""),"Falta número recepción",IF(COUNTA(A70:S70)=0,"",IF(NOT(AND(OR(B70="Ingreso",B70="Gasto"),OR(D70="Factura",D70="Rectificativa",D70="Anticipo",D70="Otro"))),"Revisar clasificación",IF(COUNTA(A70:S70)=0,"",IF(A70="","Falta ID",IF(OR(OR(ISNUMBER(FIND("*",A70)),ISNUMBER(FIND("?",A70))),COUNTIFS('Documentos'!$A$8:$A$107,A70)&lt;&gt;1),"ID inválido o duplicado",IF(OR(B70="",NOT(COUNTIFS('Instrucciones'!$A$15:$A$24,C70)=1),D70="",F70="",NOT(ISNUMBER(G70)),NOT(ISNUMBER(H70)),J70="",K70="",L70="",N70="",O70&lt;&gt;"Confirmado"),"Completar / revisar",IF(AND(D70="Rectificativa",OR(M70="",M70=A70,COUNTIFS('Documentos'!$A$8:$A$107,M70)&lt;&gt;1)),"Revisar original",IF(OR(P70="",AND(P70&lt;&gt;"EUR",OR(NOT(ISNUMBER(Q70)),R70=""))),"Revisar divisa",IF(AND(B70="Gasto",NOT(ISNUMBER(I70))),"Falta recepción","Revisado")))))))))))</x:f>
      </x:c>
      <x:c r="U70" s="12" t="str">
        <x:f>IF(A70="","",COUNTIFS('Lineas'!$B$8:$B$107,A70))</x:f>
      </x:c>
      <x:c r="V70" s="12" t="str">
        <x:f>IF(A70="","",COUNTIFS('Lineas'!$B$8:$B$107,A70,'Lineas'!$Z$8:$Z$107,"&lt;&gt;Revisado"))</x:f>
      </x:c>
      <x:c r="W70" s="15" t="str">
        <x:f>IF(A70="","",IF(OR(T70&lt;&gt;"Revisado",U70=0,V70&gt;0),"Pendiente",ROUND(SUMIFS('Lineas'!$Y$8:$Y$107,'Lineas'!$B$8:$B$107,A70),2)))</x:f>
      </x:c>
      <x:c r="X70" s="15" t="str">
        <x:f>IF(A70="","",IF(AA70&gt;0,"Pendiente",ROUND(SUMIFS('Caja'!$D$8:$D$107,'Caja'!$B$8:$B$107,A70),2)))</x:f>
      </x:c>
      <x:c r="Y70" s="15" t="str">
        <x:f>IF(A70="","",IF(AND(ISNUMBER(W70),ISNUMBER(X70)),ROUND(W70-X70,2),"Pendiente"))</x:f>
      </x:c>
      <x:c r="Z70" s="12" t="str">
        <x:f>IF(A70="","",IF(NOT(ISNUMBER(Y70)),"Revisar datos",IF(ABS(Y70)&lt;=0.01,"Cerrado (tol. 0,01)",IF(AND(W70&gt;=0,Y70&lt;0),"Exceso cobro/pago","Pendiente"))))</x:f>
      </x:c>
      <x:c r="AA70" s="12" t="str">
        <x:f>IF(A70="","",COUNTIFS('Caja'!$B$8:$B$107,A70,'Caja'!$K$8:$K$107,"&lt;&gt;Revisado"))</x:f>
      </x:c>
      <x:c r="AB70" s="12" t="str">
        <x:f>IF(A70="","",IF(COUNTIFS('Documentos'!$B$8:$B$107,B70,'Documentos'!$C$8:$C$107,C70,'Documentos'!$E$8:$E$107,E70,'Documentos'!$F$8:$F$107,F70,'Documentos'!$K$8:$K$107,K70)&gt;1,"Comprobar documento repetido",""))</x:f>
      </x:c>
      <x:c r="AC70" s="11"/>
      <x:c r="AD70" s="12" t="str">
        <x:f>IF(A70="","",IF(AND(ISNUMBER(G70),ISNUMBER(H70)),IF(OR(YEAR(G70)&lt;&gt;YEAR(H70),INT((MONTH(G70)-1)/3)&lt;&gt;INT((MONTH(H70)-1)/3),COUNTIFS('Caja'!$B$8:$B$107,A70,'Caja'!$N$8:$N$107,"&lt;&gt;"&amp;YEAR(G70))+COUNTIFS('Caja'!$B$8:$B$107,A70,'Caja'!$O$8:$O$107,"&lt;&gt;"&amp;(INT((MONTH(G70)-1)/3)+1))&gt;0),"Revisar fechas de imputación",""),"Revisar fechas"))</x:f>
      </x:c>
      <x:c r="AE70" s="2"/>
      <x:c r="AF70" s="2"/>
      <x:c r="AG70" s="2"/>
      <x:c r="AH70" s="2"/>
      <x:c r="AI70" s="2"/>
      <x:c r="AJ70" s="2"/>
    </x:row>
    <x:row r="71" ht="23" customHeight="1">
      <x:c r="A71" s="11"/>
      <x:c r="B71" s="11"/>
      <x:c r="C71" s="11"/>
      <x:c r="D71" s="11"/>
      <x:c r="E71" s="11"/>
      <x:c r="F71" s="11"/>
      <x:c r="G71" s="13"/>
      <x:c r="H71" s="13"/>
      <x:c r="I71" s="13"/>
      <x:c r="J71" s="11"/>
      <x:c r="K71" s="11"/>
      <x:c r="L71" s="11"/>
      <x:c r="M71" s="11"/>
      <x:c r="N71" s="11"/>
      <x:c r="O71" s="11"/>
      <x:c r="P71" s="11"/>
      <x:c r="Q71" s="14"/>
      <x:c r="R71" s="11"/>
      <x:c r="S71" s="11"/>
      <x:c r="T71" s="12" t="str">
        <x:f>IF(COUNTA(A71:S71)=0,"",IF(AND(B71="Gasto",AC71=""),"Falta número recepción",IF(COUNTA(A71:S71)=0,"",IF(NOT(AND(OR(B71="Ingreso",B71="Gasto"),OR(D71="Factura",D71="Rectificativa",D71="Anticipo",D71="Otro"))),"Revisar clasificación",IF(COUNTA(A71:S71)=0,"",IF(A71="","Falta ID",IF(OR(OR(ISNUMBER(FIND("*",A71)),ISNUMBER(FIND("?",A71))),COUNTIFS('Documentos'!$A$8:$A$107,A71)&lt;&gt;1),"ID inválido o duplicado",IF(OR(B71="",NOT(COUNTIFS('Instrucciones'!$A$15:$A$24,C71)=1),D71="",F71="",NOT(ISNUMBER(G71)),NOT(ISNUMBER(H71)),J71="",K71="",L71="",N71="",O71&lt;&gt;"Confirmado"),"Completar / revisar",IF(AND(D71="Rectificativa",OR(M71="",M71=A71,COUNTIFS('Documentos'!$A$8:$A$107,M71)&lt;&gt;1)),"Revisar original",IF(OR(P71="",AND(P71&lt;&gt;"EUR",OR(NOT(ISNUMBER(Q71)),R71=""))),"Revisar divisa",IF(AND(B71="Gasto",NOT(ISNUMBER(I71))),"Falta recepción","Revisado")))))))))))</x:f>
      </x:c>
      <x:c r="U71" s="12" t="str">
        <x:f>IF(A71="","",COUNTIFS('Lineas'!$B$8:$B$107,A71))</x:f>
      </x:c>
      <x:c r="V71" s="12" t="str">
        <x:f>IF(A71="","",COUNTIFS('Lineas'!$B$8:$B$107,A71,'Lineas'!$Z$8:$Z$107,"&lt;&gt;Revisado"))</x:f>
      </x:c>
      <x:c r="W71" s="15" t="str">
        <x:f>IF(A71="","",IF(OR(T71&lt;&gt;"Revisado",U71=0,V71&gt;0),"Pendiente",ROUND(SUMIFS('Lineas'!$Y$8:$Y$107,'Lineas'!$B$8:$B$107,A71),2)))</x:f>
      </x:c>
      <x:c r="X71" s="15" t="str">
        <x:f>IF(A71="","",IF(AA71&gt;0,"Pendiente",ROUND(SUMIFS('Caja'!$D$8:$D$107,'Caja'!$B$8:$B$107,A71),2)))</x:f>
      </x:c>
      <x:c r="Y71" s="15" t="str">
        <x:f>IF(A71="","",IF(AND(ISNUMBER(W71),ISNUMBER(X71)),ROUND(W71-X71,2),"Pendiente"))</x:f>
      </x:c>
      <x:c r="Z71" s="12" t="str">
        <x:f>IF(A71="","",IF(NOT(ISNUMBER(Y71)),"Revisar datos",IF(ABS(Y71)&lt;=0.01,"Cerrado (tol. 0,01)",IF(AND(W71&gt;=0,Y71&lt;0),"Exceso cobro/pago","Pendiente"))))</x:f>
      </x:c>
      <x:c r="AA71" s="12" t="str">
        <x:f>IF(A71="","",COUNTIFS('Caja'!$B$8:$B$107,A71,'Caja'!$K$8:$K$107,"&lt;&gt;Revisado"))</x:f>
      </x:c>
      <x:c r="AB71" s="12" t="str">
        <x:f>IF(A71="","",IF(COUNTIFS('Documentos'!$B$8:$B$107,B71,'Documentos'!$C$8:$C$107,C71,'Documentos'!$E$8:$E$107,E71,'Documentos'!$F$8:$F$107,F71,'Documentos'!$K$8:$K$107,K71)&gt;1,"Comprobar documento repetido",""))</x:f>
      </x:c>
      <x:c r="AC71" s="11"/>
      <x:c r="AD71" s="12" t="str">
        <x:f>IF(A71="","",IF(AND(ISNUMBER(G71),ISNUMBER(H71)),IF(OR(YEAR(G71)&lt;&gt;YEAR(H71),INT((MONTH(G71)-1)/3)&lt;&gt;INT((MONTH(H71)-1)/3),COUNTIFS('Caja'!$B$8:$B$107,A71,'Caja'!$N$8:$N$107,"&lt;&gt;"&amp;YEAR(G71))+COUNTIFS('Caja'!$B$8:$B$107,A71,'Caja'!$O$8:$O$107,"&lt;&gt;"&amp;(INT((MONTH(G71)-1)/3)+1))&gt;0),"Revisar fechas de imputación",""),"Revisar fechas"))</x:f>
      </x:c>
      <x:c r="AE71" s="2"/>
      <x:c r="AF71" s="2"/>
      <x:c r="AG71" s="2"/>
      <x:c r="AH71" s="2"/>
      <x:c r="AI71" s="2"/>
      <x:c r="AJ71" s="2"/>
    </x:row>
    <x:row r="72" ht="23" customHeight="1">
      <x:c r="A72" s="11"/>
      <x:c r="B72" s="11"/>
      <x:c r="C72" s="11"/>
      <x:c r="D72" s="11"/>
      <x:c r="E72" s="11"/>
      <x:c r="F72" s="11"/>
      <x:c r="G72" s="13"/>
      <x:c r="H72" s="13"/>
      <x:c r="I72" s="13"/>
      <x:c r="J72" s="11"/>
      <x:c r="K72" s="11"/>
      <x:c r="L72" s="11"/>
      <x:c r="M72" s="11"/>
      <x:c r="N72" s="11"/>
      <x:c r="O72" s="11"/>
      <x:c r="P72" s="11"/>
      <x:c r="Q72" s="14"/>
      <x:c r="R72" s="11"/>
      <x:c r="S72" s="11"/>
      <x:c r="T72" s="12" t="str">
        <x:f>IF(COUNTA(A72:S72)=0,"",IF(AND(B72="Gasto",AC72=""),"Falta número recepción",IF(COUNTA(A72:S72)=0,"",IF(NOT(AND(OR(B72="Ingreso",B72="Gasto"),OR(D72="Factura",D72="Rectificativa",D72="Anticipo",D72="Otro"))),"Revisar clasificación",IF(COUNTA(A72:S72)=0,"",IF(A72="","Falta ID",IF(OR(OR(ISNUMBER(FIND("*",A72)),ISNUMBER(FIND("?",A72))),COUNTIFS('Documentos'!$A$8:$A$107,A72)&lt;&gt;1),"ID inválido o duplicado",IF(OR(B72="",NOT(COUNTIFS('Instrucciones'!$A$15:$A$24,C72)=1),D72="",F72="",NOT(ISNUMBER(G72)),NOT(ISNUMBER(H72)),J72="",K72="",L72="",N72="",O72&lt;&gt;"Confirmado"),"Completar / revisar",IF(AND(D72="Rectificativa",OR(M72="",M72=A72,COUNTIFS('Documentos'!$A$8:$A$107,M72)&lt;&gt;1)),"Revisar original",IF(OR(P72="",AND(P72&lt;&gt;"EUR",OR(NOT(ISNUMBER(Q72)),R72=""))),"Revisar divisa",IF(AND(B72="Gasto",NOT(ISNUMBER(I72))),"Falta recepción","Revisado")))))))))))</x:f>
      </x:c>
      <x:c r="U72" s="12" t="str">
        <x:f>IF(A72="","",COUNTIFS('Lineas'!$B$8:$B$107,A72))</x:f>
      </x:c>
      <x:c r="V72" s="12" t="str">
        <x:f>IF(A72="","",COUNTIFS('Lineas'!$B$8:$B$107,A72,'Lineas'!$Z$8:$Z$107,"&lt;&gt;Revisado"))</x:f>
      </x:c>
      <x:c r="W72" s="15" t="str">
        <x:f>IF(A72="","",IF(OR(T72&lt;&gt;"Revisado",U72=0,V72&gt;0),"Pendiente",ROUND(SUMIFS('Lineas'!$Y$8:$Y$107,'Lineas'!$B$8:$B$107,A72),2)))</x:f>
      </x:c>
      <x:c r="X72" s="15" t="str">
        <x:f>IF(A72="","",IF(AA72&gt;0,"Pendiente",ROUND(SUMIFS('Caja'!$D$8:$D$107,'Caja'!$B$8:$B$107,A72),2)))</x:f>
      </x:c>
      <x:c r="Y72" s="15" t="str">
        <x:f>IF(A72="","",IF(AND(ISNUMBER(W72),ISNUMBER(X72)),ROUND(W72-X72,2),"Pendiente"))</x:f>
      </x:c>
      <x:c r="Z72" s="12" t="str">
        <x:f>IF(A72="","",IF(NOT(ISNUMBER(Y72)),"Revisar datos",IF(ABS(Y72)&lt;=0.01,"Cerrado (tol. 0,01)",IF(AND(W72&gt;=0,Y72&lt;0),"Exceso cobro/pago","Pendiente"))))</x:f>
      </x:c>
      <x:c r="AA72" s="12" t="str">
        <x:f>IF(A72="","",COUNTIFS('Caja'!$B$8:$B$107,A72,'Caja'!$K$8:$K$107,"&lt;&gt;Revisado"))</x:f>
      </x:c>
      <x:c r="AB72" s="12" t="str">
        <x:f>IF(A72="","",IF(COUNTIFS('Documentos'!$B$8:$B$107,B72,'Documentos'!$C$8:$C$107,C72,'Documentos'!$E$8:$E$107,E72,'Documentos'!$F$8:$F$107,F72,'Documentos'!$K$8:$K$107,K72)&gt;1,"Comprobar documento repetido",""))</x:f>
      </x:c>
      <x:c r="AC72" s="11"/>
      <x:c r="AD72" s="12" t="str">
        <x:f>IF(A72="","",IF(AND(ISNUMBER(G72),ISNUMBER(H72)),IF(OR(YEAR(G72)&lt;&gt;YEAR(H72),INT((MONTH(G72)-1)/3)&lt;&gt;INT((MONTH(H72)-1)/3),COUNTIFS('Caja'!$B$8:$B$107,A72,'Caja'!$N$8:$N$107,"&lt;&gt;"&amp;YEAR(G72))+COUNTIFS('Caja'!$B$8:$B$107,A72,'Caja'!$O$8:$O$107,"&lt;&gt;"&amp;(INT((MONTH(G72)-1)/3)+1))&gt;0),"Revisar fechas de imputación",""),"Revisar fechas"))</x:f>
      </x:c>
      <x:c r="AE72" s="2"/>
      <x:c r="AF72" s="2"/>
      <x:c r="AG72" s="2"/>
      <x:c r="AH72" s="2"/>
      <x:c r="AI72" s="2"/>
      <x:c r="AJ72" s="2"/>
    </x:row>
    <x:row r="73" ht="23" customHeight="1">
      <x:c r="A73" s="11"/>
      <x:c r="B73" s="11"/>
      <x:c r="C73" s="11"/>
      <x:c r="D73" s="11"/>
      <x:c r="E73" s="11"/>
      <x:c r="F73" s="11"/>
      <x:c r="G73" s="13"/>
      <x:c r="H73" s="13"/>
      <x:c r="I73" s="13"/>
      <x:c r="J73" s="11"/>
      <x:c r="K73" s="11"/>
      <x:c r="L73" s="11"/>
      <x:c r="M73" s="11"/>
      <x:c r="N73" s="11"/>
      <x:c r="O73" s="11"/>
      <x:c r="P73" s="11"/>
      <x:c r="Q73" s="14"/>
      <x:c r="R73" s="11"/>
      <x:c r="S73" s="11"/>
      <x:c r="T73" s="12" t="str">
        <x:f>IF(COUNTA(A73:S73)=0,"",IF(AND(B73="Gasto",AC73=""),"Falta número recepción",IF(COUNTA(A73:S73)=0,"",IF(NOT(AND(OR(B73="Ingreso",B73="Gasto"),OR(D73="Factura",D73="Rectificativa",D73="Anticipo",D73="Otro"))),"Revisar clasificación",IF(COUNTA(A73:S73)=0,"",IF(A73="","Falta ID",IF(OR(OR(ISNUMBER(FIND("*",A73)),ISNUMBER(FIND("?",A73))),COUNTIFS('Documentos'!$A$8:$A$107,A73)&lt;&gt;1),"ID inválido o duplicado",IF(OR(B73="",NOT(COUNTIFS('Instrucciones'!$A$15:$A$24,C73)=1),D73="",F73="",NOT(ISNUMBER(G73)),NOT(ISNUMBER(H73)),J73="",K73="",L73="",N73="",O73&lt;&gt;"Confirmado"),"Completar / revisar",IF(AND(D73="Rectificativa",OR(M73="",M73=A73,COUNTIFS('Documentos'!$A$8:$A$107,M73)&lt;&gt;1)),"Revisar original",IF(OR(P73="",AND(P73&lt;&gt;"EUR",OR(NOT(ISNUMBER(Q73)),R73=""))),"Revisar divisa",IF(AND(B73="Gasto",NOT(ISNUMBER(I73))),"Falta recepción","Revisado")))))))))))</x:f>
      </x:c>
      <x:c r="U73" s="12" t="str">
        <x:f>IF(A73="","",COUNTIFS('Lineas'!$B$8:$B$107,A73))</x:f>
      </x:c>
      <x:c r="V73" s="12" t="str">
        <x:f>IF(A73="","",COUNTIFS('Lineas'!$B$8:$B$107,A73,'Lineas'!$Z$8:$Z$107,"&lt;&gt;Revisado"))</x:f>
      </x:c>
      <x:c r="W73" s="15" t="str">
        <x:f>IF(A73="","",IF(OR(T73&lt;&gt;"Revisado",U73=0,V73&gt;0),"Pendiente",ROUND(SUMIFS('Lineas'!$Y$8:$Y$107,'Lineas'!$B$8:$B$107,A73),2)))</x:f>
      </x:c>
      <x:c r="X73" s="15" t="str">
        <x:f>IF(A73="","",IF(AA73&gt;0,"Pendiente",ROUND(SUMIFS('Caja'!$D$8:$D$107,'Caja'!$B$8:$B$107,A73),2)))</x:f>
      </x:c>
      <x:c r="Y73" s="15" t="str">
        <x:f>IF(A73="","",IF(AND(ISNUMBER(W73),ISNUMBER(X73)),ROUND(W73-X73,2),"Pendiente"))</x:f>
      </x:c>
      <x:c r="Z73" s="12" t="str">
        <x:f>IF(A73="","",IF(NOT(ISNUMBER(Y73)),"Revisar datos",IF(ABS(Y73)&lt;=0.01,"Cerrado (tol. 0,01)",IF(AND(W73&gt;=0,Y73&lt;0),"Exceso cobro/pago","Pendiente"))))</x:f>
      </x:c>
      <x:c r="AA73" s="12" t="str">
        <x:f>IF(A73="","",COUNTIFS('Caja'!$B$8:$B$107,A73,'Caja'!$K$8:$K$107,"&lt;&gt;Revisado"))</x:f>
      </x:c>
      <x:c r="AB73" s="12" t="str">
        <x:f>IF(A73="","",IF(COUNTIFS('Documentos'!$B$8:$B$107,B73,'Documentos'!$C$8:$C$107,C73,'Documentos'!$E$8:$E$107,E73,'Documentos'!$F$8:$F$107,F73,'Documentos'!$K$8:$K$107,K73)&gt;1,"Comprobar documento repetido",""))</x:f>
      </x:c>
      <x:c r="AC73" s="11"/>
      <x:c r="AD73" s="12" t="str">
        <x:f>IF(A73="","",IF(AND(ISNUMBER(G73),ISNUMBER(H73)),IF(OR(YEAR(G73)&lt;&gt;YEAR(H73),INT((MONTH(G73)-1)/3)&lt;&gt;INT((MONTH(H73)-1)/3),COUNTIFS('Caja'!$B$8:$B$107,A73,'Caja'!$N$8:$N$107,"&lt;&gt;"&amp;YEAR(G73))+COUNTIFS('Caja'!$B$8:$B$107,A73,'Caja'!$O$8:$O$107,"&lt;&gt;"&amp;(INT((MONTH(G73)-1)/3)+1))&gt;0),"Revisar fechas de imputación",""),"Revisar fechas"))</x:f>
      </x:c>
      <x:c r="AE73" s="2"/>
      <x:c r="AF73" s="2"/>
      <x:c r="AG73" s="2"/>
      <x:c r="AH73" s="2"/>
      <x:c r="AI73" s="2"/>
      <x:c r="AJ73" s="2"/>
    </x:row>
    <x:row r="74" ht="23" customHeight="1">
      <x:c r="A74" s="11"/>
      <x:c r="B74" s="11"/>
      <x:c r="C74" s="11"/>
      <x:c r="D74" s="11"/>
      <x:c r="E74" s="11"/>
      <x:c r="F74" s="11"/>
      <x:c r="G74" s="13"/>
      <x:c r="H74" s="13"/>
      <x:c r="I74" s="13"/>
      <x:c r="J74" s="11"/>
      <x:c r="K74" s="11"/>
      <x:c r="L74" s="11"/>
      <x:c r="M74" s="11"/>
      <x:c r="N74" s="11"/>
      <x:c r="O74" s="11"/>
      <x:c r="P74" s="11"/>
      <x:c r="Q74" s="14"/>
      <x:c r="R74" s="11"/>
      <x:c r="S74" s="11"/>
      <x:c r="T74" s="12" t="str">
        <x:f>IF(COUNTA(A74:S74)=0,"",IF(AND(B74="Gasto",AC74=""),"Falta número recepción",IF(COUNTA(A74:S74)=0,"",IF(NOT(AND(OR(B74="Ingreso",B74="Gasto"),OR(D74="Factura",D74="Rectificativa",D74="Anticipo",D74="Otro"))),"Revisar clasificación",IF(COUNTA(A74:S74)=0,"",IF(A74="","Falta ID",IF(OR(OR(ISNUMBER(FIND("*",A74)),ISNUMBER(FIND("?",A74))),COUNTIFS('Documentos'!$A$8:$A$107,A74)&lt;&gt;1),"ID inválido o duplicado",IF(OR(B74="",NOT(COUNTIFS('Instrucciones'!$A$15:$A$24,C74)=1),D74="",F74="",NOT(ISNUMBER(G74)),NOT(ISNUMBER(H74)),J74="",K74="",L74="",N74="",O74&lt;&gt;"Confirmado"),"Completar / revisar",IF(AND(D74="Rectificativa",OR(M74="",M74=A74,COUNTIFS('Documentos'!$A$8:$A$107,M74)&lt;&gt;1)),"Revisar original",IF(OR(P74="",AND(P74&lt;&gt;"EUR",OR(NOT(ISNUMBER(Q74)),R74=""))),"Revisar divisa",IF(AND(B74="Gasto",NOT(ISNUMBER(I74))),"Falta recepción","Revisado")))))))))))</x:f>
      </x:c>
      <x:c r="U74" s="12" t="str">
        <x:f>IF(A74="","",COUNTIFS('Lineas'!$B$8:$B$107,A74))</x:f>
      </x:c>
      <x:c r="V74" s="12" t="str">
        <x:f>IF(A74="","",COUNTIFS('Lineas'!$B$8:$B$107,A74,'Lineas'!$Z$8:$Z$107,"&lt;&gt;Revisado"))</x:f>
      </x:c>
      <x:c r="W74" s="15" t="str">
        <x:f>IF(A74="","",IF(OR(T74&lt;&gt;"Revisado",U74=0,V74&gt;0),"Pendiente",ROUND(SUMIFS('Lineas'!$Y$8:$Y$107,'Lineas'!$B$8:$B$107,A74),2)))</x:f>
      </x:c>
      <x:c r="X74" s="15" t="str">
        <x:f>IF(A74="","",IF(AA74&gt;0,"Pendiente",ROUND(SUMIFS('Caja'!$D$8:$D$107,'Caja'!$B$8:$B$107,A74),2)))</x:f>
      </x:c>
      <x:c r="Y74" s="15" t="str">
        <x:f>IF(A74="","",IF(AND(ISNUMBER(W74),ISNUMBER(X74)),ROUND(W74-X74,2),"Pendiente"))</x:f>
      </x:c>
      <x:c r="Z74" s="12" t="str">
        <x:f>IF(A74="","",IF(NOT(ISNUMBER(Y74)),"Revisar datos",IF(ABS(Y74)&lt;=0.01,"Cerrado (tol. 0,01)",IF(AND(W74&gt;=0,Y74&lt;0),"Exceso cobro/pago","Pendiente"))))</x:f>
      </x:c>
      <x:c r="AA74" s="12" t="str">
        <x:f>IF(A74="","",COUNTIFS('Caja'!$B$8:$B$107,A74,'Caja'!$K$8:$K$107,"&lt;&gt;Revisado"))</x:f>
      </x:c>
      <x:c r="AB74" s="12" t="str">
        <x:f>IF(A74="","",IF(COUNTIFS('Documentos'!$B$8:$B$107,B74,'Documentos'!$C$8:$C$107,C74,'Documentos'!$E$8:$E$107,E74,'Documentos'!$F$8:$F$107,F74,'Documentos'!$K$8:$K$107,K74)&gt;1,"Comprobar documento repetido",""))</x:f>
      </x:c>
      <x:c r="AC74" s="11"/>
      <x:c r="AD74" s="12" t="str">
        <x:f>IF(A74="","",IF(AND(ISNUMBER(G74),ISNUMBER(H74)),IF(OR(YEAR(G74)&lt;&gt;YEAR(H74),INT((MONTH(G74)-1)/3)&lt;&gt;INT((MONTH(H74)-1)/3),COUNTIFS('Caja'!$B$8:$B$107,A74,'Caja'!$N$8:$N$107,"&lt;&gt;"&amp;YEAR(G74))+COUNTIFS('Caja'!$B$8:$B$107,A74,'Caja'!$O$8:$O$107,"&lt;&gt;"&amp;(INT((MONTH(G74)-1)/3)+1))&gt;0),"Revisar fechas de imputación",""),"Revisar fechas"))</x:f>
      </x:c>
      <x:c r="AE74" s="2"/>
      <x:c r="AF74" s="2"/>
      <x:c r="AG74" s="2"/>
      <x:c r="AH74" s="2"/>
      <x:c r="AI74" s="2"/>
      <x:c r="AJ74" s="2"/>
    </x:row>
    <x:row r="75" ht="23" customHeight="1">
      <x:c r="A75" s="11"/>
      <x:c r="B75" s="11"/>
      <x:c r="C75" s="11"/>
      <x:c r="D75" s="11"/>
      <x:c r="E75" s="11"/>
      <x:c r="F75" s="11"/>
      <x:c r="G75" s="13"/>
      <x:c r="H75" s="13"/>
      <x:c r="I75" s="13"/>
      <x:c r="J75" s="11"/>
      <x:c r="K75" s="11"/>
      <x:c r="L75" s="11"/>
      <x:c r="M75" s="11"/>
      <x:c r="N75" s="11"/>
      <x:c r="O75" s="11"/>
      <x:c r="P75" s="11"/>
      <x:c r="Q75" s="14"/>
      <x:c r="R75" s="11"/>
      <x:c r="S75" s="11"/>
      <x:c r="T75" s="12" t="str">
        <x:f>IF(COUNTA(A75:S75)=0,"",IF(AND(B75="Gasto",AC75=""),"Falta número recepción",IF(COUNTA(A75:S75)=0,"",IF(NOT(AND(OR(B75="Ingreso",B75="Gasto"),OR(D75="Factura",D75="Rectificativa",D75="Anticipo",D75="Otro"))),"Revisar clasificación",IF(COUNTA(A75:S75)=0,"",IF(A75="","Falta ID",IF(OR(OR(ISNUMBER(FIND("*",A75)),ISNUMBER(FIND("?",A75))),COUNTIFS('Documentos'!$A$8:$A$107,A75)&lt;&gt;1),"ID inválido o duplicado",IF(OR(B75="",NOT(COUNTIFS('Instrucciones'!$A$15:$A$24,C75)=1),D75="",F75="",NOT(ISNUMBER(G75)),NOT(ISNUMBER(H75)),J75="",K75="",L75="",N75="",O75&lt;&gt;"Confirmado"),"Completar / revisar",IF(AND(D75="Rectificativa",OR(M75="",M75=A75,COUNTIFS('Documentos'!$A$8:$A$107,M75)&lt;&gt;1)),"Revisar original",IF(OR(P75="",AND(P75&lt;&gt;"EUR",OR(NOT(ISNUMBER(Q75)),R75=""))),"Revisar divisa",IF(AND(B75="Gasto",NOT(ISNUMBER(I75))),"Falta recepción","Revisado")))))))))))</x:f>
      </x:c>
      <x:c r="U75" s="12" t="str">
        <x:f>IF(A75="","",COUNTIFS('Lineas'!$B$8:$B$107,A75))</x:f>
      </x:c>
      <x:c r="V75" s="12" t="str">
        <x:f>IF(A75="","",COUNTIFS('Lineas'!$B$8:$B$107,A75,'Lineas'!$Z$8:$Z$107,"&lt;&gt;Revisado"))</x:f>
      </x:c>
      <x:c r="W75" s="15" t="str">
        <x:f>IF(A75="","",IF(OR(T75&lt;&gt;"Revisado",U75=0,V75&gt;0),"Pendiente",ROUND(SUMIFS('Lineas'!$Y$8:$Y$107,'Lineas'!$B$8:$B$107,A75),2)))</x:f>
      </x:c>
      <x:c r="X75" s="15" t="str">
        <x:f>IF(A75="","",IF(AA75&gt;0,"Pendiente",ROUND(SUMIFS('Caja'!$D$8:$D$107,'Caja'!$B$8:$B$107,A75),2)))</x:f>
      </x:c>
      <x:c r="Y75" s="15" t="str">
        <x:f>IF(A75="","",IF(AND(ISNUMBER(W75),ISNUMBER(X75)),ROUND(W75-X75,2),"Pendiente"))</x:f>
      </x:c>
      <x:c r="Z75" s="12" t="str">
        <x:f>IF(A75="","",IF(NOT(ISNUMBER(Y75)),"Revisar datos",IF(ABS(Y75)&lt;=0.01,"Cerrado (tol. 0,01)",IF(AND(W75&gt;=0,Y75&lt;0),"Exceso cobro/pago","Pendiente"))))</x:f>
      </x:c>
      <x:c r="AA75" s="12" t="str">
        <x:f>IF(A75="","",COUNTIFS('Caja'!$B$8:$B$107,A75,'Caja'!$K$8:$K$107,"&lt;&gt;Revisado"))</x:f>
      </x:c>
      <x:c r="AB75" s="12" t="str">
        <x:f>IF(A75="","",IF(COUNTIFS('Documentos'!$B$8:$B$107,B75,'Documentos'!$C$8:$C$107,C75,'Documentos'!$E$8:$E$107,E75,'Documentos'!$F$8:$F$107,F75,'Documentos'!$K$8:$K$107,K75)&gt;1,"Comprobar documento repetido",""))</x:f>
      </x:c>
      <x:c r="AC75" s="11"/>
      <x:c r="AD75" s="12" t="str">
        <x:f>IF(A75="","",IF(AND(ISNUMBER(G75),ISNUMBER(H75)),IF(OR(YEAR(G75)&lt;&gt;YEAR(H75),INT((MONTH(G75)-1)/3)&lt;&gt;INT((MONTH(H75)-1)/3),COUNTIFS('Caja'!$B$8:$B$107,A75,'Caja'!$N$8:$N$107,"&lt;&gt;"&amp;YEAR(G75))+COUNTIFS('Caja'!$B$8:$B$107,A75,'Caja'!$O$8:$O$107,"&lt;&gt;"&amp;(INT((MONTH(G75)-1)/3)+1))&gt;0),"Revisar fechas de imputación",""),"Revisar fechas"))</x:f>
      </x:c>
      <x:c r="AE75" s="2"/>
      <x:c r="AF75" s="2"/>
      <x:c r="AG75" s="2"/>
      <x:c r="AH75" s="2"/>
      <x:c r="AI75" s="2"/>
      <x:c r="AJ75" s="2"/>
    </x:row>
    <x:row r="76" ht="23" customHeight="1">
      <x:c r="A76" s="11"/>
      <x:c r="B76" s="11"/>
      <x:c r="C76" s="11"/>
      <x:c r="D76" s="11"/>
      <x:c r="E76" s="11"/>
      <x:c r="F76" s="11"/>
      <x:c r="G76" s="13"/>
      <x:c r="H76" s="13"/>
      <x:c r="I76" s="13"/>
      <x:c r="J76" s="11"/>
      <x:c r="K76" s="11"/>
      <x:c r="L76" s="11"/>
      <x:c r="M76" s="11"/>
      <x:c r="N76" s="11"/>
      <x:c r="O76" s="11"/>
      <x:c r="P76" s="11"/>
      <x:c r="Q76" s="14"/>
      <x:c r="R76" s="11"/>
      <x:c r="S76" s="11"/>
      <x:c r="T76" s="12" t="str">
        <x:f>IF(COUNTA(A76:S76)=0,"",IF(AND(B76="Gasto",AC76=""),"Falta número recepción",IF(COUNTA(A76:S76)=0,"",IF(NOT(AND(OR(B76="Ingreso",B76="Gasto"),OR(D76="Factura",D76="Rectificativa",D76="Anticipo",D76="Otro"))),"Revisar clasificación",IF(COUNTA(A76:S76)=0,"",IF(A76="","Falta ID",IF(OR(OR(ISNUMBER(FIND("*",A76)),ISNUMBER(FIND("?",A76))),COUNTIFS('Documentos'!$A$8:$A$107,A76)&lt;&gt;1),"ID inválido o duplicado",IF(OR(B76="",NOT(COUNTIFS('Instrucciones'!$A$15:$A$24,C76)=1),D76="",F76="",NOT(ISNUMBER(G76)),NOT(ISNUMBER(H76)),J76="",K76="",L76="",N76="",O76&lt;&gt;"Confirmado"),"Completar / revisar",IF(AND(D76="Rectificativa",OR(M76="",M76=A76,COUNTIFS('Documentos'!$A$8:$A$107,M76)&lt;&gt;1)),"Revisar original",IF(OR(P76="",AND(P76&lt;&gt;"EUR",OR(NOT(ISNUMBER(Q76)),R76=""))),"Revisar divisa",IF(AND(B76="Gasto",NOT(ISNUMBER(I76))),"Falta recepción","Revisado")))))))))))</x:f>
      </x:c>
      <x:c r="U76" s="12" t="str">
        <x:f>IF(A76="","",COUNTIFS('Lineas'!$B$8:$B$107,A76))</x:f>
      </x:c>
      <x:c r="V76" s="12" t="str">
        <x:f>IF(A76="","",COUNTIFS('Lineas'!$B$8:$B$107,A76,'Lineas'!$Z$8:$Z$107,"&lt;&gt;Revisado"))</x:f>
      </x:c>
      <x:c r="W76" s="15" t="str">
        <x:f>IF(A76="","",IF(OR(T76&lt;&gt;"Revisado",U76=0,V76&gt;0),"Pendiente",ROUND(SUMIFS('Lineas'!$Y$8:$Y$107,'Lineas'!$B$8:$B$107,A76),2)))</x:f>
      </x:c>
      <x:c r="X76" s="15" t="str">
        <x:f>IF(A76="","",IF(AA76&gt;0,"Pendiente",ROUND(SUMIFS('Caja'!$D$8:$D$107,'Caja'!$B$8:$B$107,A76),2)))</x:f>
      </x:c>
      <x:c r="Y76" s="15" t="str">
        <x:f>IF(A76="","",IF(AND(ISNUMBER(W76),ISNUMBER(X76)),ROUND(W76-X76,2),"Pendiente"))</x:f>
      </x:c>
      <x:c r="Z76" s="12" t="str">
        <x:f>IF(A76="","",IF(NOT(ISNUMBER(Y76)),"Revisar datos",IF(ABS(Y76)&lt;=0.01,"Cerrado (tol. 0,01)",IF(AND(W76&gt;=0,Y76&lt;0),"Exceso cobro/pago","Pendiente"))))</x:f>
      </x:c>
      <x:c r="AA76" s="12" t="str">
        <x:f>IF(A76="","",COUNTIFS('Caja'!$B$8:$B$107,A76,'Caja'!$K$8:$K$107,"&lt;&gt;Revisado"))</x:f>
      </x:c>
      <x:c r="AB76" s="12" t="str">
        <x:f>IF(A76="","",IF(COUNTIFS('Documentos'!$B$8:$B$107,B76,'Documentos'!$C$8:$C$107,C76,'Documentos'!$E$8:$E$107,E76,'Documentos'!$F$8:$F$107,F76,'Documentos'!$K$8:$K$107,K76)&gt;1,"Comprobar documento repetido",""))</x:f>
      </x:c>
      <x:c r="AC76" s="11"/>
      <x:c r="AD76" s="12" t="str">
        <x:f>IF(A76="","",IF(AND(ISNUMBER(G76),ISNUMBER(H76)),IF(OR(YEAR(G76)&lt;&gt;YEAR(H76),INT((MONTH(G76)-1)/3)&lt;&gt;INT((MONTH(H76)-1)/3),COUNTIFS('Caja'!$B$8:$B$107,A76,'Caja'!$N$8:$N$107,"&lt;&gt;"&amp;YEAR(G76))+COUNTIFS('Caja'!$B$8:$B$107,A76,'Caja'!$O$8:$O$107,"&lt;&gt;"&amp;(INT((MONTH(G76)-1)/3)+1))&gt;0),"Revisar fechas de imputación",""),"Revisar fechas"))</x:f>
      </x:c>
      <x:c r="AE76" s="2"/>
      <x:c r="AF76" s="2"/>
      <x:c r="AG76" s="2"/>
      <x:c r="AH76" s="2"/>
      <x:c r="AI76" s="2"/>
      <x:c r="AJ76" s="2"/>
    </x:row>
    <x:row r="77" ht="23" customHeight="1">
      <x:c r="A77" s="11"/>
      <x:c r="B77" s="11"/>
      <x:c r="C77" s="11"/>
      <x:c r="D77" s="11"/>
      <x:c r="E77" s="11"/>
      <x:c r="F77" s="11"/>
      <x:c r="G77" s="13"/>
      <x:c r="H77" s="13"/>
      <x:c r="I77" s="13"/>
      <x:c r="J77" s="11"/>
      <x:c r="K77" s="11"/>
      <x:c r="L77" s="11"/>
      <x:c r="M77" s="11"/>
      <x:c r="N77" s="11"/>
      <x:c r="O77" s="11"/>
      <x:c r="P77" s="11"/>
      <x:c r="Q77" s="14"/>
      <x:c r="R77" s="11"/>
      <x:c r="S77" s="11"/>
      <x:c r="T77" s="12" t="str">
        <x:f>IF(COUNTA(A77:S77)=0,"",IF(AND(B77="Gasto",AC77=""),"Falta número recepción",IF(COUNTA(A77:S77)=0,"",IF(NOT(AND(OR(B77="Ingreso",B77="Gasto"),OR(D77="Factura",D77="Rectificativa",D77="Anticipo",D77="Otro"))),"Revisar clasificación",IF(COUNTA(A77:S77)=0,"",IF(A77="","Falta ID",IF(OR(OR(ISNUMBER(FIND("*",A77)),ISNUMBER(FIND("?",A77))),COUNTIFS('Documentos'!$A$8:$A$107,A77)&lt;&gt;1),"ID inválido o duplicado",IF(OR(B77="",NOT(COUNTIFS('Instrucciones'!$A$15:$A$24,C77)=1),D77="",F77="",NOT(ISNUMBER(G77)),NOT(ISNUMBER(H77)),J77="",K77="",L77="",N77="",O77&lt;&gt;"Confirmado"),"Completar / revisar",IF(AND(D77="Rectificativa",OR(M77="",M77=A77,COUNTIFS('Documentos'!$A$8:$A$107,M77)&lt;&gt;1)),"Revisar original",IF(OR(P77="",AND(P77&lt;&gt;"EUR",OR(NOT(ISNUMBER(Q77)),R77=""))),"Revisar divisa",IF(AND(B77="Gasto",NOT(ISNUMBER(I77))),"Falta recepción","Revisado")))))))))))</x:f>
      </x:c>
      <x:c r="U77" s="12" t="str">
        <x:f>IF(A77="","",COUNTIFS('Lineas'!$B$8:$B$107,A77))</x:f>
      </x:c>
      <x:c r="V77" s="12" t="str">
        <x:f>IF(A77="","",COUNTIFS('Lineas'!$B$8:$B$107,A77,'Lineas'!$Z$8:$Z$107,"&lt;&gt;Revisado"))</x:f>
      </x:c>
      <x:c r="W77" s="15" t="str">
        <x:f>IF(A77="","",IF(OR(T77&lt;&gt;"Revisado",U77=0,V77&gt;0),"Pendiente",ROUND(SUMIFS('Lineas'!$Y$8:$Y$107,'Lineas'!$B$8:$B$107,A77),2)))</x:f>
      </x:c>
      <x:c r="X77" s="15" t="str">
        <x:f>IF(A77="","",IF(AA77&gt;0,"Pendiente",ROUND(SUMIFS('Caja'!$D$8:$D$107,'Caja'!$B$8:$B$107,A77),2)))</x:f>
      </x:c>
      <x:c r="Y77" s="15" t="str">
        <x:f>IF(A77="","",IF(AND(ISNUMBER(W77),ISNUMBER(X77)),ROUND(W77-X77,2),"Pendiente"))</x:f>
      </x:c>
      <x:c r="Z77" s="12" t="str">
        <x:f>IF(A77="","",IF(NOT(ISNUMBER(Y77)),"Revisar datos",IF(ABS(Y77)&lt;=0.01,"Cerrado (tol. 0,01)",IF(AND(W77&gt;=0,Y77&lt;0),"Exceso cobro/pago","Pendiente"))))</x:f>
      </x:c>
      <x:c r="AA77" s="12" t="str">
        <x:f>IF(A77="","",COUNTIFS('Caja'!$B$8:$B$107,A77,'Caja'!$K$8:$K$107,"&lt;&gt;Revisado"))</x:f>
      </x:c>
      <x:c r="AB77" s="12" t="str">
        <x:f>IF(A77="","",IF(COUNTIFS('Documentos'!$B$8:$B$107,B77,'Documentos'!$C$8:$C$107,C77,'Documentos'!$E$8:$E$107,E77,'Documentos'!$F$8:$F$107,F77,'Documentos'!$K$8:$K$107,K77)&gt;1,"Comprobar documento repetido",""))</x:f>
      </x:c>
      <x:c r="AC77" s="11"/>
      <x:c r="AD77" s="12" t="str">
        <x:f>IF(A77="","",IF(AND(ISNUMBER(G77),ISNUMBER(H77)),IF(OR(YEAR(G77)&lt;&gt;YEAR(H77),INT((MONTH(G77)-1)/3)&lt;&gt;INT((MONTH(H77)-1)/3),COUNTIFS('Caja'!$B$8:$B$107,A77,'Caja'!$N$8:$N$107,"&lt;&gt;"&amp;YEAR(G77))+COUNTIFS('Caja'!$B$8:$B$107,A77,'Caja'!$O$8:$O$107,"&lt;&gt;"&amp;(INT((MONTH(G77)-1)/3)+1))&gt;0),"Revisar fechas de imputación",""),"Revisar fechas"))</x:f>
      </x:c>
      <x:c r="AE77" s="2"/>
      <x:c r="AF77" s="2"/>
      <x:c r="AG77" s="2"/>
      <x:c r="AH77" s="2"/>
      <x:c r="AI77" s="2"/>
      <x:c r="AJ77" s="2"/>
    </x:row>
    <x:row r="78" ht="23" customHeight="1">
      <x:c r="A78" s="11"/>
      <x:c r="B78" s="11"/>
      <x:c r="C78" s="11"/>
      <x:c r="D78" s="11"/>
      <x:c r="E78" s="11"/>
      <x:c r="F78" s="11"/>
      <x:c r="G78" s="13"/>
      <x:c r="H78" s="13"/>
      <x:c r="I78" s="13"/>
      <x:c r="J78" s="11"/>
      <x:c r="K78" s="11"/>
      <x:c r="L78" s="11"/>
      <x:c r="M78" s="11"/>
      <x:c r="N78" s="11"/>
      <x:c r="O78" s="11"/>
      <x:c r="P78" s="11"/>
      <x:c r="Q78" s="14"/>
      <x:c r="R78" s="11"/>
      <x:c r="S78" s="11"/>
      <x:c r="T78" s="12" t="str">
        <x:f>IF(COUNTA(A78:S78)=0,"",IF(AND(B78="Gasto",AC78=""),"Falta número recepción",IF(COUNTA(A78:S78)=0,"",IF(NOT(AND(OR(B78="Ingreso",B78="Gasto"),OR(D78="Factura",D78="Rectificativa",D78="Anticipo",D78="Otro"))),"Revisar clasificación",IF(COUNTA(A78:S78)=0,"",IF(A78="","Falta ID",IF(OR(OR(ISNUMBER(FIND("*",A78)),ISNUMBER(FIND("?",A78))),COUNTIFS('Documentos'!$A$8:$A$107,A78)&lt;&gt;1),"ID inválido o duplicado",IF(OR(B78="",NOT(COUNTIFS('Instrucciones'!$A$15:$A$24,C78)=1),D78="",F78="",NOT(ISNUMBER(G78)),NOT(ISNUMBER(H78)),J78="",K78="",L78="",N78="",O78&lt;&gt;"Confirmado"),"Completar / revisar",IF(AND(D78="Rectificativa",OR(M78="",M78=A78,COUNTIFS('Documentos'!$A$8:$A$107,M78)&lt;&gt;1)),"Revisar original",IF(OR(P78="",AND(P78&lt;&gt;"EUR",OR(NOT(ISNUMBER(Q78)),R78=""))),"Revisar divisa",IF(AND(B78="Gasto",NOT(ISNUMBER(I78))),"Falta recepción","Revisado")))))))))))</x:f>
      </x:c>
      <x:c r="U78" s="12" t="str">
        <x:f>IF(A78="","",COUNTIFS('Lineas'!$B$8:$B$107,A78))</x:f>
      </x:c>
      <x:c r="V78" s="12" t="str">
        <x:f>IF(A78="","",COUNTIFS('Lineas'!$B$8:$B$107,A78,'Lineas'!$Z$8:$Z$107,"&lt;&gt;Revisado"))</x:f>
      </x:c>
      <x:c r="W78" s="15" t="str">
        <x:f>IF(A78="","",IF(OR(T78&lt;&gt;"Revisado",U78=0,V78&gt;0),"Pendiente",ROUND(SUMIFS('Lineas'!$Y$8:$Y$107,'Lineas'!$B$8:$B$107,A78),2)))</x:f>
      </x:c>
      <x:c r="X78" s="15" t="str">
        <x:f>IF(A78="","",IF(AA78&gt;0,"Pendiente",ROUND(SUMIFS('Caja'!$D$8:$D$107,'Caja'!$B$8:$B$107,A78),2)))</x:f>
      </x:c>
      <x:c r="Y78" s="15" t="str">
        <x:f>IF(A78="","",IF(AND(ISNUMBER(W78),ISNUMBER(X78)),ROUND(W78-X78,2),"Pendiente"))</x:f>
      </x:c>
      <x:c r="Z78" s="12" t="str">
        <x:f>IF(A78="","",IF(NOT(ISNUMBER(Y78)),"Revisar datos",IF(ABS(Y78)&lt;=0.01,"Cerrado (tol. 0,01)",IF(AND(W78&gt;=0,Y78&lt;0),"Exceso cobro/pago","Pendiente"))))</x:f>
      </x:c>
      <x:c r="AA78" s="12" t="str">
        <x:f>IF(A78="","",COUNTIFS('Caja'!$B$8:$B$107,A78,'Caja'!$K$8:$K$107,"&lt;&gt;Revisado"))</x:f>
      </x:c>
      <x:c r="AB78" s="12" t="str">
        <x:f>IF(A78="","",IF(COUNTIFS('Documentos'!$B$8:$B$107,B78,'Documentos'!$C$8:$C$107,C78,'Documentos'!$E$8:$E$107,E78,'Documentos'!$F$8:$F$107,F78,'Documentos'!$K$8:$K$107,K78)&gt;1,"Comprobar documento repetido",""))</x:f>
      </x:c>
      <x:c r="AC78" s="11"/>
      <x:c r="AD78" s="12" t="str">
        <x:f>IF(A78="","",IF(AND(ISNUMBER(G78),ISNUMBER(H78)),IF(OR(YEAR(G78)&lt;&gt;YEAR(H78),INT((MONTH(G78)-1)/3)&lt;&gt;INT((MONTH(H78)-1)/3),COUNTIFS('Caja'!$B$8:$B$107,A78,'Caja'!$N$8:$N$107,"&lt;&gt;"&amp;YEAR(G78))+COUNTIFS('Caja'!$B$8:$B$107,A78,'Caja'!$O$8:$O$107,"&lt;&gt;"&amp;(INT((MONTH(G78)-1)/3)+1))&gt;0),"Revisar fechas de imputación",""),"Revisar fechas"))</x:f>
      </x:c>
      <x:c r="AE78" s="2"/>
      <x:c r="AF78" s="2"/>
      <x:c r="AG78" s="2"/>
      <x:c r="AH78" s="2"/>
      <x:c r="AI78" s="2"/>
      <x:c r="AJ78" s="2"/>
    </x:row>
    <x:row r="79" ht="23" customHeight="1">
      <x:c r="A79" s="11"/>
      <x:c r="B79" s="11"/>
      <x:c r="C79" s="11"/>
      <x:c r="D79" s="11"/>
      <x:c r="E79" s="11"/>
      <x:c r="F79" s="11"/>
      <x:c r="G79" s="13"/>
      <x:c r="H79" s="13"/>
      <x:c r="I79" s="13"/>
      <x:c r="J79" s="11"/>
      <x:c r="K79" s="11"/>
      <x:c r="L79" s="11"/>
      <x:c r="M79" s="11"/>
      <x:c r="N79" s="11"/>
      <x:c r="O79" s="11"/>
      <x:c r="P79" s="11"/>
      <x:c r="Q79" s="14"/>
      <x:c r="R79" s="11"/>
      <x:c r="S79" s="11"/>
      <x:c r="T79" s="12" t="str">
        <x:f>IF(COUNTA(A79:S79)=0,"",IF(AND(B79="Gasto",AC79=""),"Falta número recepción",IF(COUNTA(A79:S79)=0,"",IF(NOT(AND(OR(B79="Ingreso",B79="Gasto"),OR(D79="Factura",D79="Rectificativa",D79="Anticipo",D79="Otro"))),"Revisar clasificación",IF(COUNTA(A79:S79)=0,"",IF(A79="","Falta ID",IF(OR(OR(ISNUMBER(FIND("*",A79)),ISNUMBER(FIND("?",A79))),COUNTIFS('Documentos'!$A$8:$A$107,A79)&lt;&gt;1),"ID inválido o duplicado",IF(OR(B79="",NOT(COUNTIFS('Instrucciones'!$A$15:$A$24,C79)=1),D79="",F79="",NOT(ISNUMBER(G79)),NOT(ISNUMBER(H79)),J79="",K79="",L79="",N79="",O79&lt;&gt;"Confirmado"),"Completar / revisar",IF(AND(D79="Rectificativa",OR(M79="",M79=A79,COUNTIFS('Documentos'!$A$8:$A$107,M79)&lt;&gt;1)),"Revisar original",IF(OR(P79="",AND(P79&lt;&gt;"EUR",OR(NOT(ISNUMBER(Q79)),R79=""))),"Revisar divisa",IF(AND(B79="Gasto",NOT(ISNUMBER(I79))),"Falta recepción","Revisado")))))))))))</x:f>
      </x:c>
      <x:c r="U79" s="12" t="str">
        <x:f>IF(A79="","",COUNTIFS('Lineas'!$B$8:$B$107,A79))</x:f>
      </x:c>
      <x:c r="V79" s="12" t="str">
        <x:f>IF(A79="","",COUNTIFS('Lineas'!$B$8:$B$107,A79,'Lineas'!$Z$8:$Z$107,"&lt;&gt;Revisado"))</x:f>
      </x:c>
      <x:c r="W79" s="15" t="str">
        <x:f>IF(A79="","",IF(OR(T79&lt;&gt;"Revisado",U79=0,V79&gt;0),"Pendiente",ROUND(SUMIFS('Lineas'!$Y$8:$Y$107,'Lineas'!$B$8:$B$107,A79),2)))</x:f>
      </x:c>
      <x:c r="X79" s="15" t="str">
        <x:f>IF(A79="","",IF(AA79&gt;0,"Pendiente",ROUND(SUMIFS('Caja'!$D$8:$D$107,'Caja'!$B$8:$B$107,A79),2)))</x:f>
      </x:c>
      <x:c r="Y79" s="15" t="str">
        <x:f>IF(A79="","",IF(AND(ISNUMBER(W79),ISNUMBER(X79)),ROUND(W79-X79,2),"Pendiente"))</x:f>
      </x:c>
      <x:c r="Z79" s="12" t="str">
        <x:f>IF(A79="","",IF(NOT(ISNUMBER(Y79)),"Revisar datos",IF(ABS(Y79)&lt;=0.01,"Cerrado (tol. 0,01)",IF(AND(W79&gt;=0,Y79&lt;0),"Exceso cobro/pago","Pendiente"))))</x:f>
      </x:c>
      <x:c r="AA79" s="12" t="str">
        <x:f>IF(A79="","",COUNTIFS('Caja'!$B$8:$B$107,A79,'Caja'!$K$8:$K$107,"&lt;&gt;Revisado"))</x:f>
      </x:c>
      <x:c r="AB79" s="12" t="str">
        <x:f>IF(A79="","",IF(COUNTIFS('Documentos'!$B$8:$B$107,B79,'Documentos'!$C$8:$C$107,C79,'Documentos'!$E$8:$E$107,E79,'Documentos'!$F$8:$F$107,F79,'Documentos'!$K$8:$K$107,K79)&gt;1,"Comprobar documento repetido",""))</x:f>
      </x:c>
      <x:c r="AC79" s="11"/>
      <x:c r="AD79" s="12" t="str">
        <x:f>IF(A79="","",IF(AND(ISNUMBER(G79),ISNUMBER(H79)),IF(OR(YEAR(G79)&lt;&gt;YEAR(H79),INT((MONTH(G79)-1)/3)&lt;&gt;INT((MONTH(H79)-1)/3),COUNTIFS('Caja'!$B$8:$B$107,A79,'Caja'!$N$8:$N$107,"&lt;&gt;"&amp;YEAR(G79))+COUNTIFS('Caja'!$B$8:$B$107,A79,'Caja'!$O$8:$O$107,"&lt;&gt;"&amp;(INT((MONTH(G79)-1)/3)+1))&gt;0),"Revisar fechas de imputación",""),"Revisar fechas"))</x:f>
      </x:c>
      <x:c r="AE79" s="2"/>
      <x:c r="AF79" s="2"/>
      <x:c r="AG79" s="2"/>
      <x:c r="AH79" s="2"/>
      <x:c r="AI79" s="2"/>
      <x:c r="AJ79" s="2"/>
    </x:row>
    <x:row r="80" ht="23" customHeight="1">
      <x:c r="A80" s="11"/>
      <x:c r="B80" s="11"/>
      <x:c r="C80" s="11"/>
      <x:c r="D80" s="11"/>
      <x:c r="E80" s="11"/>
      <x:c r="F80" s="11"/>
      <x:c r="G80" s="13"/>
      <x:c r="H80" s="13"/>
      <x:c r="I80" s="13"/>
      <x:c r="J80" s="11"/>
      <x:c r="K80" s="11"/>
      <x:c r="L80" s="11"/>
      <x:c r="M80" s="11"/>
      <x:c r="N80" s="11"/>
      <x:c r="O80" s="11"/>
      <x:c r="P80" s="11"/>
      <x:c r="Q80" s="14"/>
      <x:c r="R80" s="11"/>
      <x:c r="S80" s="11"/>
      <x:c r="T80" s="12" t="str">
        <x:f>IF(COUNTA(A80:S80)=0,"",IF(AND(B80="Gasto",AC80=""),"Falta número recepción",IF(COUNTA(A80:S80)=0,"",IF(NOT(AND(OR(B80="Ingreso",B80="Gasto"),OR(D80="Factura",D80="Rectificativa",D80="Anticipo",D80="Otro"))),"Revisar clasificación",IF(COUNTA(A80:S80)=0,"",IF(A80="","Falta ID",IF(OR(OR(ISNUMBER(FIND("*",A80)),ISNUMBER(FIND("?",A80))),COUNTIFS('Documentos'!$A$8:$A$107,A80)&lt;&gt;1),"ID inválido o duplicado",IF(OR(B80="",NOT(COUNTIFS('Instrucciones'!$A$15:$A$24,C80)=1),D80="",F80="",NOT(ISNUMBER(G80)),NOT(ISNUMBER(H80)),J80="",K80="",L80="",N80="",O80&lt;&gt;"Confirmado"),"Completar / revisar",IF(AND(D80="Rectificativa",OR(M80="",M80=A80,COUNTIFS('Documentos'!$A$8:$A$107,M80)&lt;&gt;1)),"Revisar original",IF(OR(P80="",AND(P80&lt;&gt;"EUR",OR(NOT(ISNUMBER(Q80)),R80=""))),"Revisar divisa",IF(AND(B80="Gasto",NOT(ISNUMBER(I80))),"Falta recepción","Revisado")))))))))))</x:f>
      </x:c>
      <x:c r="U80" s="12" t="str">
        <x:f>IF(A80="","",COUNTIFS('Lineas'!$B$8:$B$107,A80))</x:f>
      </x:c>
      <x:c r="V80" s="12" t="str">
        <x:f>IF(A80="","",COUNTIFS('Lineas'!$B$8:$B$107,A80,'Lineas'!$Z$8:$Z$107,"&lt;&gt;Revisado"))</x:f>
      </x:c>
      <x:c r="W80" s="15" t="str">
        <x:f>IF(A80="","",IF(OR(T80&lt;&gt;"Revisado",U80=0,V80&gt;0),"Pendiente",ROUND(SUMIFS('Lineas'!$Y$8:$Y$107,'Lineas'!$B$8:$B$107,A80),2)))</x:f>
      </x:c>
      <x:c r="X80" s="15" t="str">
        <x:f>IF(A80="","",IF(AA80&gt;0,"Pendiente",ROUND(SUMIFS('Caja'!$D$8:$D$107,'Caja'!$B$8:$B$107,A80),2)))</x:f>
      </x:c>
      <x:c r="Y80" s="15" t="str">
        <x:f>IF(A80="","",IF(AND(ISNUMBER(W80),ISNUMBER(X80)),ROUND(W80-X80,2),"Pendiente"))</x:f>
      </x:c>
      <x:c r="Z80" s="12" t="str">
        <x:f>IF(A80="","",IF(NOT(ISNUMBER(Y80)),"Revisar datos",IF(ABS(Y80)&lt;=0.01,"Cerrado (tol. 0,01)",IF(AND(W80&gt;=0,Y80&lt;0),"Exceso cobro/pago","Pendiente"))))</x:f>
      </x:c>
      <x:c r="AA80" s="12" t="str">
        <x:f>IF(A80="","",COUNTIFS('Caja'!$B$8:$B$107,A80,'Caja'!$K$8:$K$107,"&lt;&gt;Revisado"))</x:f>
      </x:c>
      <x:c r="AB80" s="12" t="str">
        <x:f>IF(A80="","",IF(COUNTIFS('Documentos'!$B$8:$B$107,B80,'Documentos'!$C$8:$C$107,C80,'Documentos'!$E$8:$E$107,E80,'Documentos'!$F$8:$F$107,F80,'Documentos'!$K$8:$K$107,K80)&gt;1,"Comprobar documento repetido",""))</x:f>
      </x:c>
      <x:c r="AC80" s="11"/>
      <x:c r="AD80" s="12" t="str">
        <x:f>IF(A80="","",IF(AND(ISNUMBER(G80),ISNUMBER(H80)),IF(OR(YEAR(G80)&lt;&gt;YEAR(H80),INT((MONTH(G80)-1)/3)&lt;&gt;INT((MONTH(H80)-1)/3),COUNTIFS('Caja'!$B$8:$B$107,A80,'Caja'!$N$8:$N$107,"&lt;&gt;"&amp;YEAR(G80))+COUNTIFS('Caja'!$B$8:$B$107,A80,'Caja'!$O$8:$O$107,"&lt;&gt;"&amp;(INT((MONTH(G80)-1)/3)+1))&gt;0),"Revisar fechas de imputación",""),"Revisar fechas"))</x:f>
      </x:c>
      <x:c r="AE80" s="2"/>
      <x:c r="AF80" s="2"/>
      <x:c r="AG80" s="2"/>
      <x:c r="AH80" s="2"/>
      <x:c r="AI80" s="2"/>
      <x:c r="AJ80" s="2"/>
    </x:row>
    <x:row r="81" ht="23" customHeight="1">
      <x:c r="A81" s="11"/>
      <x:c r="B81" s="11"/>
      <x:c r="C81" s="11"/>
      <x:c r="D81" s="11"/>
      <x:c r="E81" s="11"/>
      <x:c r="F81" s="11"/>
      <x:c r="G81" s="13"/>
      <x:c r="H81" s="13"/>
      <x:c r="I81" s="13"/>
      <x:c r="J81" s="11"/>
      <x:c r="K81" s="11"/>
      <x:c r="L81" s="11"/>
      <x:c r="M81" s="11"/>
      <x:c r="N81" s="11"/>
      <x:c r="O81" s="11"/>
      <x:c r="P81" s="11"/>
      <x:c r="Q81" s="14"/>
      <x:c r="R81" s="11"/>
      <x:c r="S81" s="11"/>
      <x:c r="T81" s="12" t="str">
        <x:f>IF(COUNTA(A81:S81)=0,"",IF(AND(B81="Gasto",AC81=""),"Falta número recepción",IF(COUNTA(A81:S81)=0,"",IF(NOT(AND(OR(B81="Ingreso",B81="Gasto"),OR(D81="Factura",D81="Rectificativa",D81="Anticipo",D81="Otro"))),"Revisar clasificación",IF(COUNTA(A81:S81)=0,"",IF(A81="","Falta ID",IF(OR(OR(ISNUMBER(FIND("*",A81)),ISNUMBER(FIND("?",A81))),COUNTIFS('Documentos'!$A$8:$A$107,A81)&lt;&gt;1),"ID inválido o duplicado",IF(OR(B81="",NOT(COUNTIFS('Instrucciones'!$A$15:$A$24,C81)=1),D81="",F81="",NOT(ISNUMBER(G81)),NOT(ISNUMBER(H81)),J81="",K81="",L81="",N81="",O81&lt;&gt;"Confirmado"),"Completar / revisar",IF(AND(D81="Rectificativa",OR(M81="",M81=A81,COUNTIFS('Documentos'!$A$8:$A$107,M81)&lt;&gt;1)),"Revisar original",IF(OR(P81="",AND(P81&lt;&gt;"EUR",OR(NOT(ISNUMBER(Q81)),R81=""))),"Revisar divisa",IF(AND(B81="Gasto",NOT(ISNUMBER(I81))),"Falta recepción","Revisado")))))))))))</x:f>
      </x:c>
      <x:c r="U81" s="12" t="str">
        <x:f>IF(A81="","",COUNTIFS('Lineas'!$B$8:$B$107,A81))</x:f>
      </x:c>
      <x:c r="V81" s="12" t="str">
        <x:f>IF(A81="","",COUNTIFS('Lineas'!$B$8:$B$107,A81,'Lineas'!$Z$8:$Z$107,"&lt;&gt;Revisado"))</x:f>
      </x:c>
      <x:c r="W81" s="15" t="str">
        <x:f>IF(A81="","",IF(OR(T81&lt;&gt;"Revisado",U81=0,V81&gt;0),"Pendiente",ROUND(SUMIFS('Lineas'!$Y$8:$Y$107,'Lineas'!$B$8:$B$107,A81),2)))</x:f>
      </x:c>
      <x:c r="X81" s="15" t="str">
        <x:f>IF(A81="","",IF(AA81&gt;0,"Pendiente",ROUND(SUMIFS('Caja'!$D$8:$D$107,'Caja'!$B$8:$B$107,A81),2)))</x:f>
      </x:c>
      <x:c r="Y81" s="15" t="str">
        <x:f>IF(A81="","",IF(AND(ISNUMBER(W81),ISNUMBER(X81)),ROUND(W81-X81,2),"Pendiente"))</x:f>
      </x:c>
      <x:c r="Z81" s="12" t="str">
        <x:f>IF(A81="","",IF(NOT(ISNUMBER(Y81)),"Revisar datos",IF(ABS(Y81)&lt;=0.01,"Cerrado (tol. 0,01)",IF(AND(W81&gt;=0,Y81&lt;0),"Exceso cobro/pago","Pendiente"))))</x:f>
      </x:c>
      <x:c r="AA81" s="12" t="str">
        <x:f>IF(A81="","",COUNTIFS('Caja'!$B$8:$B$107,A81,'Caja'!$K$8:$K$107,"&lt;&gt;Revisado"))</x:f>
      </x:c>
      <x:c r="AB81" s="12" t="str">
        <x:f>IF(A81="","",IF(COUNTIFS('Documentos'!$B$8:$B$107,B81,'Documentos'!$C$8:$C$107,C81,'Documentos'!$E$8:$E$107,E81,'Documentos'!$F$8:$F$107,F81,'Documentos'!$K$8:$K$107,K81)&gt;1,"Comprobar documento repetido",""))</x:f>
      </x:c>
      <x:c r="AC81" s="11"/>
      <x:c r="AD81" s="12" t="str">
        <x:f>IF(A81="","",IF(AND(ISNUMBER(G81),ISNUMBER(H81)),IF(OR(YEAR(G81)&lt;&gt;YEAR(H81),INT((MONTH(G81)-1)/3)&lt;&gt;INT((MONTH(H81)-1)/3),COUNTIFS('Caja'!$B$8:$B$107,A81,'Caja'!$N$8:$N$107,"&lt;&gt;"&amp;YEAR(G81))+COUNTIFS('Caja'!$B$8:$B$107,A81,'Caja'!$O$8:$O$107,"&lt;&gt;"&amp;(INT((MONTH(G81)-1)/3)+1))&gt;0),"Revisar fechas de imputación",""),"Revisar fechas"))</x:f>
      </x:c>
      <x:c r="AE81" s="2"/>
      <x:c r="AF81" s="2"/>
      <x:c r="AG81" s="2"/>
      <x:c r="AH81" s="2"/>
      <x:c r="AI81" s="2"/>
      <x:c r="AJ81" s="2"/>
    </x:row>
    <x:row r="82" ht="23" customHeight="1">
      <x:c r="A82" s="11"/>
      <x:c r="B82" s="11"/>
      <x:c r="C82" s="11"/>
      <x:c r="D82" s="11"/>
      <x:c r="E82" s="11"/>
      <x:c r="F82" s="11"/>
      <x:c r="G82" s="13"/>
      <x:c r="H82" s="13"/>
      <x:c r="I82" s="13"/>
      <x:c r="J82" s="11"/>
      <x:c r="K82" s="11"/>
      <x:c r="L82" s="11"/>
      <x:c r="M82" s="11"/>
      <x:c r="N82" s="11"/>
      <x:c r="O82" s="11"/>
      <x:c r="P82" s="11"/>
      <x:c r="Q82" s="14"/>
      <x:c r="R82" s="11"/>
      <x:c r="S82" s="11"/>
      <x:c r="T82" s="12" t="str">
        <x:f>IF(COUNTA(A82:S82)=0,"",IF(AND(B82="Gasto",AC82=""),"Falta número recepción",IF(COUNTA(A82:S82)=0,"",IF(NOT(AND(OR(B82="Ingreso",B82="Gasto"),OR(D82="Factura",D82="Rectificativa",D82="Anticipo",D82="Otro"))),"Revisar clasificación",IF(COUNTA(A82:S82)=0,"",IF(A82="","Falta ID",IF(OR(OR(ISNUMBER(FIND("*",A82)),ISNUMBER(FIND("?",A82))),COUNTIFS('Documentos'!$A$8:$A$107,A82)&lt;&gt;1),"ID inválido o duplicado",IF(OR(B82="",NOT(COUNTIFS('Instrucciones'!$A$15:$A$24,C82)=1),D82="",F82="",NOT(ISNUMBER(G82)),NOT(ISNUMBER(H82)),J82="",K82="",L82="",N82="",O82&lt;&gt;"Confirmado"),"Completar / revisar",IF(AND(D82="Rectificativa",OR(M82="",M82=A82,COUNTIFS('Documentos'!$A$8:$A$107,M82)&lt;&gt;1)),"Revisar original",IF(OR(P82="",AND(P82&lt;&gt;"EUR",OR(NOT(ISNUMBER(Q82)),R82=""))),"Revisar divisa",IF(AND(B82="Gasto",NOT(ISNUMBER(I82))),"Falta recepción","Revisado")))))))))))</x:f>
      </x:c>
      <x:c r="U82" s="12" t="str">
        <x:f>IF(A82="","",COUNTIFS('Lineas'!$B$8:$B$107,A82))</x:f>
      </x:c>
      <x:c r="V82" s="12" t="str">
        <x:f>IF(A82="","",COUNTIFS('Lineas'!$B$8:$B$107,A82,'Lineas'!$Z$8:$Z$107,"&lt;&gt;Revisado"))</x:f>
      </x:c>
      <x:c r="W82" s="15" t="str">
        <x:f>IF(A82="","",IF(OR(T82&lt;&gt;"Revisado",U82=0,V82&gt;0),"Pendiente",ROUND(SUMIFS('Lineas'!$Y$8:$Y$107,'Lineas'!$B$8:$B$107,A82),2)))</x:f>
      </x:c>
      <x:c r="X82" s="15" t="str">
        <x:f>IF(A82="","",IF(AA82&gt;0,"Pendiente",ROUND(SUMIFS('Caja'!$D$8:$D$107,'Caja'!$B$8:$B$107,A82),2)))</x:f>
      </x:c>
      <x:c r="Y82" s="15" t="str">
        <x:f>IF(A82="","",IF(AND(ISNUMBER(W82),ISNUMBER(X82)),ROUND(W82-X82,2),"Pendiente"))</x:f>
      </x:c>
      <x:c r="Z82" s="12" t="str">
        <x:f>IF(A82="","",IF(NOT(ISNUMBER(Y82)),"Revisar datos",IF(ABS(Y82)&lt;=0.01,"Cerrado (tol. 0,01)",IF(AND(W82&gt;=0,Y82&lt;0),"Exceso cobro/pago","Pendiente"))))</x:f>
      </x:c>
      <x:c r="AA82" s="12" t="str">
        <x:f>IF(A82="","",COUNTIFS('Caja'!$B$8:$B$107,A82,'Caja'!$K$8:$K$107,"&lt;&gt;Revisado"))</x:f>
      </x:c>
      <x:c r="AB82" s="12" t="str">
        <x:f>IF(A82="","",IF(COUNTIFS('Documentos'!$B$8:$B$107,B82,'Documentos'!$C$8:$C$107,C82,'Documentos'!$E$8:$E$107,E82,'Documentos'!$F$8:$F$107,F82,'Documentos'!$K$8:$K$107,K82)&gt;1,"Comprobar documento repetido",""))</x:f>
      </x:c>
      <x:c r="AC82" s="11"/>
      <x:c r="AD82" s="12" t="str">
        <x:f>IF(A82="","",IF(AND(ISNUMBER(G82),ISNUMBER(H82)),IF(OR(YEAR(G82)&lt;&gt;YEAR(H82),INT((MONTH(G82)-1)/3)&lt;&gt;INT((MONTH(H82)-1)/3),COUNTIFS('Caja'!$B$8:$B$107,A82,'Caja'!$N$8:$N$107,"&lt;&gt;"&amp;YEAR(G82))+COUNTIFS('Caja'!$B$8:$B$107,A82,'Caja'!$O$8:$O$107,"&lt;&gt;"&amp;(INT((MONTH(G82)-1)/3)+1))&gt;0),"Revisar fechas de imputación",""),"Revisar fechas"))</x:f>
      </x:c>
      <x:c r="AE82" s="2"/>
      <x:c r="AF82" s="2"/>
      <x:c r="AG82" s="2"/>
      <x:c r="AH82" s="2"/>
      <x:c r="AI82" s="2"/>
      <x:c r="AJ82" s="2"/>
    </x:row>
    <x:row r="83" ht="23" customHeight="1">
      <x:c r="A83" s="11"/>
      <x:c r="B83" s="11"/>
      <x:c r="C83" s="11"/>
      <x:c r="D83" s="11"/>
      <x:c r="E83" s="11"/>
      <x:c r="F83" s="11"/>
      <x:c r="G83" s="13"/>
      <x:c r="H83" s="13"/>
      <x:c r="I83" s="13"/>
      <x:c r="J83" s="11"/>
      <x:c r="K83" s="11"/>
      <x:c r="L83" s="11"/>
      <x:c r="M83" s="11"/>
      <x:c r="N83" s="11"/>
      <x:c r="O83" s="11"/>
      <x:c r="P83" s="11"/>
      <x:c r="Q83" s="14"/>
      <x:c r="R83" s="11"/>
      <x:c r="S83" s="11"/>
      <x:c r="T83" s="12" t="str">
        <x:f>IF(COUNTA(A83:S83)=0,"",IF(AND(B83="Gasto",AC83=""),"Falta número recepción",IF(COUNTA(A83:S83)=0,"",IF(NOT(AND(OR(B83="Ingreso",B83="Gasto"),OR(D83="Factura",D83="Rectificativa",D83="Anticipo",D83="Otro"))),"Revisar clasificación",IF(COUNTA(A83:S83)=0,"",IF(A83="","Falta ID",IF(OR(OR(ISNUMBER(FIND("*",A83)),ISNUMBER(FIND("?",A83))),COUNTIFS('Documentos'!$A$8:$A$107,A83)&lt;&gt;1),"ID inválido o duplicado",IF(OR(B83="",NOT(COUNTIFS('Instrucciones'!$A$15:$A$24,C83)=1),D83="",F83="",NOT(ISNUMBER(G83)),NOT(ISNUMBER(H83)),J83="",K83="",L83="",N83="",O83&lt;&gt;"Confirmado"),"Completar / revisar",IF(AND(D83="Rectificativa",OR(M83="",M83=A83,COUNTIFS('Documentos'!$A$8:$A$107,M83)&lt;&gt;1)),"Revisar original",IF(OR(P83="",AND(P83&lt;&gt;"EUR",OR(NOT(ISNUMBER(Q83)),R83=""))),"Revisar divisa",IF(AND(B83="Gasto",NOT(ISNUMBER(I83))),"Falta recepción","Revisado")))))))))))</x:f>
      </x:c>
      <x:c r="U83" s="12" t="str">
        <x:f>IF(A83="","",COUNTIFS('Lineas'!$B$8:$B$107,A83))</x:f>
      </x:c>
      <x:c r="V83" s="12" t="str">
        <x:f>IF(A83="","",COUNTIFS('Lineas'!$B$8:$B$107,A83,'Lineas'!$Z$8:$Z$107,"&lt;&gt;Revisado"))</x:f>
      </x:c>
      <x:c r="W83" s="15" t="str">
        <x:f>IF(A83="","",IF(OR(T83&lt;&gt;"Revisado",U83=0,V83&gt;0),"Pendiente",ROUND(SUMIFS('Lineas'!$Y$8:$Y$107,'Lineas'!$B$8:$B$107,A83),2)))</x:f>
      </x:c>
      <x:c r="X83" s="15" t="str">
        <x:f>IF(A83="","",IF(AA83&gt;0,"Pendiente",ROUND(SUMIFS('Caja'!$D$8:$D$107,'Caja'!$B$8:$B$107,A83),2)))</x:f>
      </x:c>
      <x:c r="Y83" s="15" t="str">
        <x:f>IF(A83="","",IF(AND(ISNUMBER(W83),ISNUMBER(X83)),ROUND(W83-X83,2),"Pendiente"))</x:f>
      </x:c>
      <x:c r="Z83" s="12" t="str">
        <x:f>IF(A83="","",IF(NOT(ISNUMBER(Y83)),"Revisar datos",IF(ABS(Y83)&lt;=0.01,"Cerrado (tol. 0,01)",IF(AND(W83&gt;=0,Y83&lt;0),"Exceso cobro/pago","Pendiente"))))</x:f>
      </x:c>
      <x:c r="AA83" s="12" t="str">
        <x:f>IF(A83="","",COUNTIFS('Caja'!$B$8:$B$107,A83,'Caja'!$K$8:$K$107,"&lt;&gt;Revisado"))</x:f>
      </x:c>
      <x:c r="AB83" s="12" t="str">
        <x:f>IF(A83="","",IF(COUNTIFS('Documentos'!$B$8:$B$107,B83,'Documentos'!$C$8:$C$107,C83,'Documentos'!$E$8:$E$107,E83,'Documentos'!$F$8:$F$107,F83,'Documentos'!$K$8:$K$107,K83)&gt;1,"Comprobar documento repetido",""))</x:f>
      </x:c>
      <x:c r="AC83" s="11"/>
      <x:c r="AD83" s="12" t="str">
        <x:f>IF(A83="","",IF(AND(ISNUMBER(G83),ISNUMBER(H83)),IF(OR(YEAR(G83)&lt;&gt;YEAR(H83),INT((MONTH(G83)-1)/3)&lt;&gt;INT((MONTH(H83)-1)/3),COUNTIFS('Caja'!$B$8:$B$107,A83,'Caja'!$N$8:$N$107,"&lt;&gt;"&amp;YEAR(G83))+COUNTIFS('Caja'!$B$8:$B$107,A83,'Caja'!$O$8:$O$107,"&lt;&gt;"&amp;(INT((MONTH(G83)-1)/3)+1))&gt;0),"Revisar fechas de imputación",""),"Revisar fechas"))</x:f>
      </x:c>
      <x:c r="AE83" s="2"/>
      <x:c r="AF83" s="2"/>
      <x:c r="AG83" s="2"/>
      <x:c r="AH83" s="2"/>
      <x:c r="AI83" s="2"/>
      <x:c r="AJ83" s="2"/>
    </x:row>
    <x:row r="84" ht="23" customHeight="1">
      <x:c r="A84" s="11"/>
      <x:c r="B84" s="11"/>
      <x:c r="C84" s="11"/>
      <x:c r="D84" s="11"/>
      <x:c r="E84" s="11"/>
      <x:c r="F84" s="11"/>
      <x:c r="G84" s="13"/>
      <x:c r="H84" s="13"/>
      <x:c r="I84" s="13"/>
      <x:c r="J84" s="11"/>
      <x:c r="K84" s="11"/>
      <x:c r="L84" s="11"/>
      <x:c r="M84" s="11"/>
      <x:c r="N84" s="11"/>
      <x:c r="O84" s="11"/>
      <x:c r="P84" s="11"/>
      <x:c r="Q84" s="14"/>
      <x:c r="R84" s="11"/>
      <x:c r="S84" s="11"/>
      <x:c r="T84" s="12" t="str">
        <x:f>IF(COUNTA(A84:S84)=0,"",IF(AND(B84="Gasto",AC84=""),"Falta número recepción",IF(COUNTA(A84:S84)=0,"",IF(NOT(AND(OR(B84="Ingreso",B84="Gasto"),OR(D84="Factura",D84="Rectificativa",D84="Anticipo",D84="Otro"))),"Revisar clasificación",IF(COUNTA(A84:S84)=0,"",IF(A84="","Falta ID",IF(OR(OR(ISNUMBER(FIND("*",A84)),ISNUMBER(FIND("?",A84))),COUNTIFS('Documentos'!$A$8:$A$107,A84)&lt;&gt;1),"ID inválido o duplicado",IF(OR(B84="",NOT(COUNTIFS('Instrucciones'!$A$15:$A$24,C84)=1),D84="",F84="",NOT(ISNUMBER(G84)),NOT(ISNUMBER(H84)),J84="",K84="",L84="",N84="",O84&lt;&gt;"Confirmado"),"Completar / revisar",IF(AND(D84="Rectificativa",OR(M84="",M84=A84,COUNTIFS('Documentos'!$A$8:$A$107,M84)&lt;&gt;1)),"Revisar original",IF(OR(P84="",AND(P84&lt;&gt;"EUR",OR(NOT(ISNUMBER(Q84)),R84=""))),"Revisar divisa",IF(AND(B84="Gasto",NOT(ISNUMBER(I84))),"Falta recepción","Revisado")))))))))))</x:f>
      </x:c>
      <x:c r="U84" s="12" t="str">
        <x:f>IF(A84="","",COUNTIFS('Lineas'!$B$8:$B$107,A84))</x:f>
      </x:c>
      <x:c r="V84" s="12" t="str">
        <x:f>IF(A84="","",COUNTIFS('Lineas'!$B$8:$B$107,A84,'Lineas'!$Z$8:$Z$107,"&lt;&gt;Revisado"))</x:f>
      </x:c>
      <x:c r="W84" s="15" t="str">
        <x:f>IF(A84="","",IF(OR(T84&lt;&gt;"Revisado",U84=0,V84&gt;0),"Pendiente",ROUND(SUMIFS('Lineas'!$Y$8:$Y$107,'Lineas'!$B$8:$B$107,A84),2)))</x:f>
      </x:c>
      <x:c r="X84" s="15" t="str">
        <x:f>IF(A84="","",IF(AA84&gt;0,"Pendiente",ROUND(SUMIFS('Caja'!$D$8:$D$107,'Caja'!$B$8:$B$107,A84),2)))</x:f>
      </x:c>
      <x:c r="Y84" s="15" t="str">
        <x:f>IF(A84="","",IF(AND(ISNUMBER(W84),ISNUMBER(X84)),ROUND(W84-X84,2),"Pendiente"))</x:f>
      </x:c>
      <x:c r="Z84" s="12" t="str">
        <x:f>IF(A84="","",IF(NOT(ISNUMBER(Y84)),"Revisar datos",IF(ABS(Y84)&lt;=0.01,"Cerrado (tol. 0,01)",IF(AND(W84&gt;=0,Y84&lt;0),"Exceso cobro/pago","Pendiente"))))</x:f>
      </x:c>
      <x:c r="AA84" s="12" t="str">
        <x:f>IF(A84="","",COUNTIFS('Caja'!$B$8:$B$107,A84,'Caja'!$K$8:$K$107,"&lt;&gt;Revisado"))</x:f>
      </x:c>
      <x:c r="AB84" s="12" t="str">
        <x:f>IF(A84="","",IF(COUNTIFS('Documentos'!$B$8:$B$107,B84,'Documentos'!$C$8:$C$107,C84,'Documentos'!$E$8:$E$107,E84,'Documentos'!$F$8:$F$107,F84,'Documentos'!$K$8:$K$107,K84)&gt;1,"Comprobar documento repetido",""))</x:f>
      </x:c>
      <x:c r="AC84" s="11"/>
      <x:c r="AD84" s="12" t="str">
        <x:f>IF(A84="","",IF(AND(ISNUMBER(G84),ISNUMBER(H84)),IF(OR(YEAR(G84)&lt;&gt;YEAR(H84),INT((MONTH(G84)-1)/3)&lt;&gt;INT((MONTH(H84)-1)/3),COUNTIFS('Caja'!$B$8:$B$107,A84,'Caja'!$N$8:$N$107,"&lt;&gt;"&amp;YEAR(G84))+COUNTIFS('Caja'!$B$8:$B$107,A84,'Caja'!$O$8:$O$107,"&lt;&gt;"&amp;(INT((MONTH(G84)-1)/3)+1))&gt;0),"Revisar fechas de imputación",""),"Revisar fechas"))</x:f>
      </x:c>
      <x:c r="AE84" s="2"/>
      <x:c r="AF84" s="2"/>
      <x:c r="AG84" s="2"/>
      <x:c r="AH84" s="2"/>
      <x:c r="AI84" s="2"/>
      <x:c r="AJ84" s="2"/>
    </x:row>
    <x:row r="85" ht="23" customHeight="1">
      <x:c r="A85" s="11"/>
      <x:c r="B85" s="11"/>
      <x:c r="C85" s="11"/>
      <x:c r="D85" s="11"/>
      <x:c r="E85" s="11"/>
      <x:c r="F85" s="11"/>
      <x:c r="G85" s="13"/>
      <x:c r="H85" s="13"/>
      <x:c r="I85" s="13"/>
      <x:c r="J85" s="11"/>
      <x:c r="K85" s="11"/>
      <x:c r="L85" s="11"/>
      <x:c r="M85" s="11"/>
      <x:c r="N85" s="11"/>
      <x:c r="O85" s="11"/>
      <x:c r="P85" s="11"/>
      <x:c r="Q85" s="14"/>
      <x:c r="R85" s="11"/>
      <x:c r="S85" s="11"/>
      <x:c r="T85" s="12" t="str">
        <x:f>IF(COUNTA(A85:S85)=0,"",IF(AND(B85="Gasto",AC85=""),"Falta número recepción",IF(COUNTA(A85:S85)=0,"",IF(NOT(AND(OR(B85="Ingreso",B85="Gasto"),OR(D85="Factura",D85="Rectificativa",D85="Anticipo",D85="Otro"))),"Revisar clasificación",IF(COUNTA(A85:S85)=0,"",IF(A85="","Falta ID",IF(OR(OR(ISNUMBER(FIND("*",A85)),ISNUMBER(FIND("?",A85))),COUNTIFS('Documentos'!$A$8:$A$107,A85)&lt;&gt;1),"ID inválido o duplicado",IF(OR(B85="",NOT(COUNTIFS('Instrucciones'!$A$15:$A$24,C85)=1),D85="",F85="",NOT(ISNUMBER(G85)),NOT(ISNUMBER(H85)),J85="",K85="",L85="",N85="",O85&lt;&gt;"Confirmado"),"Completar / revisar",IF(AND(D85="Rectificativa",OR(M85="",M85=A85,COUNTIFS('Documentos'!$A$8:$A$107,M85)&lt;&gt;1)),"Revisar original",IF(OR(P85="",AND(P85&lt;&gt;"EUR",OR(NOT(ISNUMBER(Q85)),R85=""))),"Revisar divisa",IF(AND(B85="Gasto",NOT(ISNUMBER(I85))),"Falta recepción","Revisado")))))))))))</x:f>
      </x:c>
      <x:c r="U85" s="12" t="str">
        <x:f>IF(A85="","",COUNTIFS('Lineas'!$B$8:$B$107,A85))</x:f>
      </x:c>
      <x:c r="V85" s="12" t="str">
        <x:f>IF(A85="","",COUNTIFS('Lineas'!$B$8:$B$107,A85,'Lineas'!$Z$8:$Z$107,"&lt;&gt;Revisado"))</x:f>
      </x:c>
      <x:c r="W85" s="15" t="str">
        <x:f>IF(A85="","",IF(OR(T85&lt;&gt;"Revisado",U85=0,V85&gt;0),"Pendiente",ROUND(SUMIFS('Lineas'!$Y$8:$Y$107,'Lineas'!$B$8:$B$107,A85),2)))</x:f>
      </x:c>
      <x:c r="X85" s="15" t="str">
        <x:f>IF(A85="","",IF(AA85&gt;0,"Pendiente",ROUND(SUMIFS('Caja'!$D$8:$D$107,'Caja'!$B$8:$B$107,A85),2)))</x:f>
      </x:c>
      <x:c r="Y85" s="15" t="str">
        <x:f>IF(A85="","",IF(AND(ISNUMBER(W85),ISNUMBER(X85)),ROUND(W85-X85,2),"Pendiente"))</x:f>
      </x:c>
      <x:c r="Z85" s="12" t="str">
        <x:f>IF(A85="","",IF(NOT(ISNUMBER(Y85)),"Revisar datos",IF(ABS(Y85)&lt;=0.01,"Cerrado (tol. 0,01)",IF(AND(W85&gt;=0,Y85&lt;0),"Exceso cobro/pago","Pendiente"))))</x:f>
      </x:c>
      <x:c r="AA85" s="12" t="str">
        <x:f>IF(A85="","",COUNTIFS('Caja'!$B$8:$B$107,A85,'Caja'!$K$8:$K$107,"&lt;&gt;Revisado"))</x:f>
      </x:c>
      <x:c r="AB85" s="12" t="str">
        <x:f>IF(A85="","",IF(COUNTIFS('Documentos'!$B$8:$B$107,B85,'Documentos'!$C$8:$C$107,C85,'Documentos'!$E$8:$E$107,E85,'Documentos'!$F$8:$F$107,F85,'Documentos'!$K$8:$K$107,K85)&gt;1,"Comprobar documento repetido",""))</x:f>
      </x:c>
      <x:c r="AC85" s="11"/>
      <x:c r="AD85" s="12" t="str">
        <x:f>IF(A85="","",IF(AND(ISNUMBER(G85),ISNUMBER(H85)),IF(OR(YEAR(G85)&lt;&gt;YEAR(H85),INT((MONTH(G85)-1)/3)&lt;&gt;INT((MONTH(H85)-1)/3),COUNTIFS('Caja'!$B$8:$B$107,A85,'Caja'!$N$8:$N$107,"&lt;&gt;"&amp;YEAR(G85))+COUNTIFS('Caja'!$B$8:$B$107,A85,'Caja'!$O$8:$O$107,"&lt;&gt;"&amp;(INT((MONTH(G85)-1)/3)+1))&gt;0),"Revisar fechas de imputación",""),"Revisar fechas"))</x:f>
      </x:c>
      <x:c r="AE85" s="2"/>
      <x:c r="AF85" s="2"/>
      <x:c r="AG85" s="2"/>
      <x:c r="AH85" s="2"/>
      <x:c r="AI85" s="2"/>
      <x:c r="AJ85" s="2"/>
    </x:row>
    <x:row r="86" ht="23" customHeight="1">
      <x:c r="A86" s="11"/>
      <x:c r="B86" s="11"/>
      <x:c r="C86" s="11"/>
      <x:c r="D86" s="11"/>
      <x:c r="E86" s="11"/>
      <x:c r="F86" s="11"/>
      <x:c r="G86" s="13"/>
      <x:c r="H86" s="13"/>
      <x:c r="I86" s="13"/>
      <x:c r="J86" s="11"/>
      <x:c r="K86" s="11"/>
      <x:c r="L86" s="11"/>
      <x:c r="M86" s="11"/>
      <x:c r="N86" s="11"/>
      <x:c r="O86" s="11"/>
      <x:c r="P86" s="11"/>
      <x:c r="Q86" s="14"/>
      <x:c r="R86" s="11"/>
      <x:c r="S86" s="11"/>
      <x:c r="T86" s="12" t="str">
        <x:f>IF(COUNTA(A86:S86)=0,"",IF(AND(B86="Gasto",AC86=""),"Falta número recepción",IF(COUNTA(A86:S86)=0,"",IF(NOT(AND(OR(B86="Ingreso",B86="Gasto"),OR(D86="Factura",D86="Rectificativa",D86="Anticipo",D86="Otro"))),"Revisar clasificación",IF(COUNTA(A86:S86)=0,"",IF(A86="","Falta ID",IF(OR(OR(ISNUMBER(FIND("*",A86)),ISNUMBER(FIND("?",A86))),COUNTIFS('Documentos'!$A$8:$A$107,A86)&lt;&gt;1),"ID inválido o duplicado",IF(OR(B86="",NOT(COUNTIFS('Instrucciones'!$A$15:$A$24,C86)=1),D86="",F86="",NOT(ISNUMBER(G86)),NOT(ISNUMBER(H86)),J86="",K86="",L86="",N86="",O86&lt;&gt;"Confirmado"),"Completar / revisar",IF(AND(D86="Rectificativa",OR(M86="",M86=A86,COUNTIFS('Documentos'!$A$8:$A$107,M86)&lt;&gt;1)),"Revisar original",IF(OR(P86="",AND(P86&lt;&gt;"EUR",OR(NOT(ISNUMBER(Q86)),R86=""))),"Revisar divisa",IF(AND(B86="Gasto",NOT(ISNUMBER(I86))),"Falta recepción","Revisado")))))))))))</x:f>
      </x:c>
      <x:c r="U86" s="12" t="str">
        <x:f>IF(A86="","",COUNTIFS('Lineas'!$B$8:$B$107,A86))</x:f>
      </x:c>
      <x:c r="V86" s="12" t="str">
        <x:f>IF(A86="","",COUNTIFS('Lineas'!$B$8:$B$107,A86,'Lineas'!$Z$8:$Z$107,"&lt;&gt;Revisado"))</x:f>
      </x:c>
      <x:c r="W86" s="15" t="str">
        <x:f>IF(A86="","",IF(OR(T86&lt;&gt;"Revisado",U86=0,V86&gt;0),"Pendiente",ROUND(SUMIFS('Lineas'!$Y$8:$Y$107,'Lineas'!$B$8:$B$107,A86),2)))</x:f>
      </x:c>
      <x:c r="X86" s="15" t="str">
        <x:f>IF(A86="","",IF(AA86&gt;0,"Pendiente",ROUND(SUMIFS('Caja'!$D$8:$D$107,'Caja'!$B$8:$B$107,A86),2)))</x:f>
      </x:c>
      <x:c r="Y86" s="15" t="str">
        <x:f>IF(A86="","",IF(AND(ISNUMBER(W86),ISNUMBER(X86)),ROUND(W86-X86,2),"Pendiente"))</x:f>
      </x:c>
      <x:c r="Z86" s="12" t="str">
        <x:f>IF(A86="","",IF(NOT(ISNUMBER(Y86)),"Revisar datos",IF(ABS(Y86)&lt;=0.01,"Cerrado (tol. 0,01)",IF(AND(W86&gt;=0,Y86&lt;0),"Exceso cobro/pago","Pendiente"))))</x:f>
      </x:c>
      <x:c r="AA86" s="12" t="str">
        <x:f>IF(A86="","",COUNTIFS('Caja'!$B$8:$B$107,A86,'Caja'!$K$8:$K$107,"&lt;&gt;Revisado"))</x:f>
      </x:c>
      <x:c r="AB86" s="12" t="str">
        <x:f>IF(A86="","",IF(COUNTIFS('Documentos'!$B$8:$B$107,B86,'Documentos'!$C$8:$C$107,C86,'Documentos'!$E$8:$E$107,E86,'Documentos'!$F$8:$F$107,F86,'Documentos'!$K$8:$K$107,K86)&gt;1,"Comprobar documento repetido",""))</x:f>
      </x:c>
      <x:c r="AC86" s="11"/>
      <x:c r="AD86" s="12" t="str">
        <x:f>IF(A86="","",IF(AND(ISNUMBER(G86),ISNUMBER(H86)),IF(OR(YEAR(G86)&lt;&gt;YEAR(H86),INT((MONTH(G86)-1)/3)&lt;&gt;INT((MONTH(H86)-1)/3),COUNTIFS('Caja'!$B$8:$B$107,A86,'Caja'!$N$8:$N$107,"&lt;&gt;"&amp;YEAR(G86))+COUNTIFS('Caja'!$B$8:$B$107,A86,'Caja'!$O$8:$O$107,"&lt;&gt;"&amp;(INT((MONTH(G86)-1)/3)+1))&gt;0),"Revisar fechas de imputación",""),"Revisar fechas"))</x:f>
      </x:c>
      <x:c r="AE86" s="2"/>
      <x:c r="AF86" s="2"/>
      <x:c r="AG86" s="2"/>
      <x:c r="AH86" s="2"/>
      <x:c r="AI86" s="2"/>
      <x:c r="AJ86" s="2"/>
    </x:row>
    <x:row r="87" ht="23" customHeight="1">
      <x:c r="A87" s="11"/>
      <x:c r="B87" s="11"/>
      <x:c r="C87" s="11"/>
      <x:c r="D87" s="11"/>
      <x:c r="E87" s="11"/>
      <x:c r="F87" s="11"/>
      <x:c r="G87" s="13"/>
      <x:c r="H87" s="13"/>
      <x:c r="I87" s="13"/>
      <x:c r="J87" s="11"/>
      <x:c r="K87" s="11"/>
      <x:c r="L87" s="11"/>
      <x:c r="M87" s="11"/>
      <x:c r="N87" s="11"/>
      <x:c r="O87" s="11"/>
      <x:c r="P87" s="11"/>
      <x:c r="Q87" s="14"/>
      <x:c r="R87" s="11"/>
      <x:c r="S87" s="11"/>
      <x:c r="T87" s="12" t="str">
        <x:f>IF(COUNTA(A87:S87)=0,"",IF(AND(B87="Gasto",AC87=""),"Falta número recepción",IF(COUNTA(A87:S87)=0,"",IF(NOT(AND(OR(B87="Ingreso",B87="Gasto"),OR(D87="Factura",D87="Rectificativa",D87="Anticipo",D87="Otro"))),"Revisar clasificación",IF(COUNTA(A87:S87)=0,"",IF(A87="","Falta ID",IF(OR(OR(ISNUMBER(FIND("*",A87)),ISNUMBER(FIND("?",A87))),COUNTIFS('Documentos'!$A$8:$A$107,A87)&lt;&gt;1),"ID inválido o duplicado",IF(OR(B87="",NOT(COUNTIFS('Instrucciones'!$A$15:$A$24,C87)=1),D87="",F87="",NOT(ISNUMBER(G87)),NOT(ISNUMBER(H87)),J87="",K87="",L87="",N87="",O87&lt;&gt;"Confirmado"),"Completar / revisar",IF(AND(D87="Rectificativa",OR(M87="",M87=A87,COUNTIFS('Documentos'!$A$8:$A$107,M87)&lt;&gt;1)),"Revisar original",IF(OR(P87="",AND(P87&lt;&gt;"EUR",OR(NOT(ISNUMBER(Q87)),R87=""))),"Revisar divisa",IF(AND(B87="Gasto",NOT(ISNUMBER(I87))),"Falta recepción","Revisado")))))))))))</x:f>
      </x:c>
      <x:c r="U87" s="12" t="str">
        <x:f>IF(A87="","",COUNTIFS('Lineas'!$B$8:$B$107,A87))</x:f>
      </x:c>
      <x:c r="V87" s="12" t="str">
        <x:f>IF(A87="","",COUNTIFS('Lineas'!$B$8:$B$107,A87,'Lineas'!$Z$8:$Z$107,"&lt;&gt;Revisado"))</x:f>
      </x:c>
      <x:c r="W87" s="15" t="str">
        <x:f>IF(A87="","",IF(OR(T87&lt;&gt;"Revisado",U87=0,V87&gt;0),"Pendiente",ROUND(SUMIFS('Lineas'!$Y$8:$Y$107,'Lineas'!$B$8:$B$107,A87),2)))</x:f>
      </x:c>
      <x:c r="X87" s="15" t="str">
        <x:f>IF(A87="","",IF(AA87&gt;0,"Pendiente",ROUND(SUMIFS('Caja'!$D$8:$D$107,'Caja'!$B$8:$B$107,A87),2)))</x:f>
      </x:c>
      <x:c r="Y87" s="15" t="str">
        <x:f>IF(A87="","",IF(AND(ISNUMBER(W87),ISNUMBER(X87)),ROUND(W87-X87,2),"Pendiente"))</x:f>
      </x:c>
      <x:c r="Z87" s="12" t="str">
        <x:f>IF(A87="","",IF(NOT(ISNUMBER(Y87)),"Revisar datos",IF(ABS(Y87)&lt;=0.01,"Cerrado (tol. 0,01)",IF(AND(W87&gt;=0,Y87&lt;0),"Exceso cobro/pago","Pendiente"))))</x:f>
      </x:c>
      <x:c r="AA87" s="12" t="str">
        <x:f>IF(A87="","",COUNTIFS('Caja'!$B$8:$B$107,A87,'Caja'!$K$8:$K$107,"&lt;&gt;Revisado"))</x:f>
      </x:c>
      <x:c r="AB87" s="12" t="str">
        <x:f>IF(A87="","",IF(COUNTIFS('Documentos'!$B$8:$B$107,B87,'Documentos'!$C$8:$C$107,C87,'Documentos'!$E$8:$E$107,E87,'Documentos'!$F$8:$F$107,F87,'Documentos'!$K$8:$K$107,K87)&gt;1,"Comprobar documento repetido",""))</x:f>
      </x:c>
      <x:c r="AC87" s="11"/>
      <x:c r="AD87" s="12" t="str">
        <x:f>IF(A87="","",IF(AND(ISNUMBER(G87),ISNUMBER(H87)),IF(OR(YEAR(G87)&lt;&gt;YEAR(H87),INT((MONTH(G87)-1)/3)&lt;&gt;INT((MONTH(H87)-1)/3),COUNTIFS('Caja'!$B$8:$B$107,A87,'Caja'!$N$8:$N$107,"&lt;&gt;"&amp;YEAR(G87))+COUNTIFS('Caja'!$B$8:$B$107,A87,'Caja'!$O$8:$O$107,"&lt;&gt;"&amp;(INT((MONTH(G87)-1)/3)+1))&gt;0),"Revisar fechas de imputación",""),"Revisar fechas"))</x:f>
      </x:c>
      <x:c r="AE87" s="2"/>
      <x:c r="AF87" s="2"/>
      <x:c r="AG87" s="2"/>
      <x:c r="AH87" s="2"/>
      <x:c r="AI87" s="2"/>
      <x:c r="AJ87" s="2"/>
    </x:row>
    <x:row r="88" ht="23" customHeight="1">
      <x:c r="A88" s="11"/>
      <x:c r="B88" s="11"/>
      <x:c r="C88" s="11"/>
      <x:c r="D88" s="11"/>
      <x:c r="E88" s="11"/>
      <x:c r="F88" s="11"/>
      <x:c r="G88" s="13"/>
      <x:c r="H88" s="13"/>
      <x:c r="I88" s="13"/>
      <x:c r="J88" s="11"/>
      <x:c r="K88" s="11"/>
      <x:c r="L88" s="11"/>
      <x:c r="M88" s="11"/>
      <x:c r="N88" s="11"/>
      <x:c r="O88" s="11"/>
      <x:c r="P88" s="11"/>
      <x:c r="Q88" s="14"/>
      <x:c r="R88" s="11"/>
      <x:c r="S88" s="11"/>
      <x:c r="T88" s="12" t="str">
        <x:f>IF(COUNTA(A88:S88)=0,"",IF(AND(B88="Gasto",AC88=""),"Falta número recepción",IF(COUNTA(A88:S88)=0,"",IF(NOT(AND(OR(B88="Ingreso",B88="Gasto"),OR(D88="Factura",D88="Rectificativa",D88="Anticipo",D88="Otro"))),"Revisar clasificación",IF(COUNTA(A88:S88)=0,"",IF(A88="","Falta ID",IF(OR(OR(ISNUMBER(FIND("*",A88)),ISNUMBER(FIND("?",A88))),COUNTIFS('Documentos'!$A$8:$A$107,A88)&lt;&gt;1),"ID inválido o duplicado",IF(OR(B88="",NOT(COUNTIFS('Instrucciones'!$A$15:$A$24,C88)=1),D88="",F88="",NOT(ISNUMBER(G88)),NOT(ISNUMBER(H88)),J88="",K88="",L88="",N88="",O88&lt;&gt;"Confirmado"),"Completar / revisar",IF(AND(D88="Rectificativa",OR(M88="",M88=A88,COUNTIFS('Documentos'!$A$8:$A$107,M88)&lt;&gt;1)),"Revisar original",IF(OR(P88="",AND(P88&lt;&gt;"EUR",OR(NOT(ISNUMBER(Q88)),R88=""))),"Revisar divisa",IF(AND(B88="Gasto",NOT(ISNUMBER(I88))),"Falta recepción","Revisado")))))))))))</x:f>
      </x:c>
      <x:c r="U88" s="12" t="str">
        <x:f>IF(A88="","",COUNTIFS('Lineas'!$B$8:$B$107,A88))</x:f>
      </x:c>
      <x:c r="V88" s="12" t="str">
        <x:f>IF(A88="","",COUNTIFS('Lineas'!$B$8:$B$107,A88,'Lineas'!$Z$8:$Z$107,"&lt;&gt;Revisado"))</x:f>
      </x:c>
      <x:c r="W88" s="15" t="str">
        <x:f>IF(A88="","",IF(OR(T88&lt;&gt;"Revisado",U88=0,V88&gt;0),"Pendiente",ROUND(SUMIFS('Lineas'!$Y$8:$Y$107,'Lineas'!$B$8:$B$107,A88),2)))</x:f>
      </x:c>
      <x:c r="X88" s="15" t="str">
        <x:f>IF(A88="","",IF(AA88&gt;0,"Pendiente",ROUND(SUMIFS('Caja'!$D$8:$D$107,'Caja'!$B$8:$B$107,A88),2)))</x:f>
      </x:c>
      <x:c r="Y88" s="15" t="str">
        <x:f>IF(A88="","",IF(AND(ISNUMBER(W88),ISNUMBER(X88)),ROUND(W88-X88,2),"Pendiente"))</x:f>
      </x:c>
      <x:c r="Z88" s="12" t="str">
        <x:f>IF(A88="","",IF(NOT(ISNUMBER(Y88)),"Revisar datos",IF(ABS(Y88)&lt;=0.01,"Cerrado (tol. 0,01)",IF(AND(W88&gt;=0,Y88&lt;0),"Exceso cobro/pago","Pendiente"))))</x:f>
      </x:c>
      <x:c r="AA88" s="12" t="str">
        <x:f>IF(A88="","",COUNTIFS('Caja'!$B$8:$B$107,A88,'Caja'!$K$8:$K$107,"&lt;&gt;Revisado"))</x:f>
      </x:c>
      <x:c r="AB88" s="12" t="str">
        <x:f>IF(A88="","",IF(COUNTIFS('Documentos'!$B$8:$B$107,B88,'Documentos'!$C$8:$C$107,C88,'Documentos'!$E$8:$E$107,E88,'Documentos'!$F$8:$F$107,F88,'Documentos'!$K$8:$K$107,K88)&gt;1,"Comprobar documento repetido",""))</x:f>
      </x:c>
      <x:c r="AC88" s="11"/>
      <x:c r="AD88" s="12" t="str">
        <x:f>IF(A88="","",IF(AND(ISNUMBER(G88),ISNUMBER(H88)),IF(OR(YEAR(G88)&lt;&gt;YEAR(H88),INT((MONTH(G88)-1)/3)&lt;&gt;INT((MONTH(H88)-1)/3),COUNTIFS('Caja'!$B$8:$B$107,A88,'Caja'!$N$8:$N$107,"&lt;&gt;"&amp;YEAR(G88))+COUNTIFS('Caja'!$B$8:$B$107,A88,'Caja'!$O$8:$O$107,"&lt;&gt;"&amp;(INT((MONTH(G88)-1)/3)+1))&gt;0),"Revisar fechas de imputación",""),"Revisar fechas"))</x:f>
      </x:c>
      <x:c r="AE88" s="2"/>
      <x:c r="AF88" s="2"/>
      <x:c r="AG88" s="2"/>
      <x:c r="AH88" s="2"/>
      <x:c r="AI88" s="2"/>
      <x:c r="AJ88" s="2"/>
    </x:row>
    <x:row r="89" ht="23" customHeight="1">
      <x:c r="A89" s="11"/>
      <x:c r="B89" s="11"/>
      <x:c r="C89" s="11"/>
      <x:c r="D89" s="11"/>
      <x:c r="E89" s="11"/>
      <x:c r="F89" s="11"/>
      <x:c r="G89" s="13"/>
      <x:c r="H89" s="13"/>
      <x:c r="I89" s="13"/>
      <x:c r="J89" s="11"/>
      <x:c r="K89" s="11"/>
      <x:c r="L89" s="11"/>
      <x:c r="M89" s="11"/>
      <x:c r="N89" s="11"/>
      <x:c r="O89" s="11"/>
      <x:c r="P89" s="11"/>
      <x:c r="Q89" s="14"/>
      <x:c r="R89" s="11"/>
      <x:c r="S89" s="11"/>
      <x:c r="T89" s="12" t="str">
        <x:f>IF(COUNTA(A89:S89)=0,"",IF(AND(B89="Gasto",AC89=""),"Falta número recepción",IF(COUNTA(A89:S89)=0,"",IF(NOT(AND(OR(B89="Ingreso",B89="Gasto"),OR(D89="Factura",D89="Rectificativa",D89="Anticipo",D89="Otro"))),"Revisar clasificación",IF(COUNTA(A89:S89)=0,"",IF(A89="","Falta ID",IF(OR(OR(ISNUMBER(FIND("*",A89)),ISNUMBER(FIND("?",A89))),COUNTIFS('Documentos'!$A$8:$A$107,A89)&lt;&gt;1),"ID inválido o duplicado",IF(OR(B89="",NOT(COUNTIFS('Instrucciones'!$A$15:$A$24,C89)=1),D89="",F89="",NOT(ISNUMBER(G89)),NOT(ISNUMBER(H89)),J89="",K89="",L89="",N89="",O89&lt;&gt;"Confirmado"),"Completar / revisar",IF(AND(D89="Rectificativa",OR(M89="",M89=A89,COUNTIFS('Documentos'!$A$8:$A$107,M89)&lt;&gt;1)),"Revisar original",IF(OR(P89="",AND(P89&lt;&gt;"EUR",OR(NOT(ISNUMBER(Q89)),R89=""))),"Revisar divisa",IF(AND(B89="Gasto",NOT(ISNUMBER(I89))),"Falta recepción","Revisado")))))))))))</x:f>
      </x:c>
      <x:c r="U89" s="12" t="str">
        <x:f>IF(A89="","",COUNTIFS('Lineas'!$B$8:$B$107,A89))</x:f>
      </x:c>
      <x:c r="V89" s="12" t="str">
        <x:f>IF(A89="","",COUNTIFS('Lineas'!$B$8:$B$107,A89,'Lineas'!$Z$8:$Z$107,"&lt;&gt;Revisado"))</x:f>
      </x:c>
      <x:c r="W89" s="15" t="str">
        <x:f>IF(A89="","",IF(OR(T89&lt;&gt;"Revisado",U89=0,V89&gt;0),"Pendiente",ROUND(SUMIFS('Lineas'!$Y$8:$Y$107,'Lineas'!$B$8:$B$107,A89),2)))</x:f>
      </x:c>
      <x:c r="X89" s="15" t="str">
        <x:f>IF(A89="","",IF(AA89&gt;0,"Pendiente",ROUND(SUMIFS('Caja'!$D$8:$D$107,'Caja'!$B$8:$B$107,A89),2)))</x:f>
      </x:c>
      <x:c r="Y89" s="15" t="str">
        <x:f>IF(A89="","",IF(AND(ISNUMBER(W89),ISNUMBER(X89)),ROUND(W89-X89,2),"Pendiente"))</x:f>
      </x:c>
      <x:c r="Z89" s="12" t="str">
        <x:f>IF(A89="","",IF(NOT(ISNUMBER(Y89)),"Revisar datos",IF(ABS(Y89)&lt;=0.01,"Cerrado (tol. 0,01)",IF(AND(W89&gt;=0,Y89&lt;0),"Exceso cobro/pago","Pendiente"))))</x:f>
      </x:c>
      <x:c r="AA89" s="12" t="str">
        <x:f>IF(A89="","",COUNTIFS('Caja'!$B$8:$B$107,A89,'Caja'!$K$8:$K$107,"&lt;&gt;Revisado"))</x:f>
      </x:c>
      <x:c r="AB89" s="12" t="str">
        <x:f>IF(A89="","",IF(COUNTIFS('Documentos'!$B$8:$B$107,B89,'Documentos'!$C$8:$C$107,C89,'Documentos'!$E$8:$E$107,E89,'Documentos'!$F$8:$F$107,F89,'Documentos'!$K$8:$K$107,K89)&gt;1,"Comprobar documento repetido",""))</x:f>
      </x:c>
      <x:c r="AC89" s="11"/>
      <x:c r="AD89" s="12" t="str">
        <x:f>IF(A89="","",IF(AND(ISNUMBER(G89),ISNUMBER(H89)),IF(OR(YEAR(G89)&lt;&gt;YEAR(H89),INT((MONTH(G89)-1)/3)&lt;&gt;INT((MONTH(H89)-1)/3),COUNTIFS('Caja'!$B$8:$B$107,A89,'Caja'!$N$8:$N$107,"&lt;&gt;"&amp;YEAR(G89))+COUNTIFS('Caja'!$B$8:$B$107,A89,'Caja'!$O$8:$O$107,"&lt;&gt;"&amp;(INT((MONTH(G89)-1)/3)+1))&gt;0),"Revisar fechas de imputación",""),"Revisar fechas"))</x:f>
      </x:c>
      <x:c r="AE89" s="2"/>
      <x:c r="AF89" s="2"/>
      <x:c r="AG89" s="2"/>
      <x:c r="AH89" s="2"/>
      <x:c r="AI89" s="2"/>
      <x:c r="AJ89" s="2"/>
    </x:row>
    <x:row r="90" ht="23" customHeight="1">
      <x:c r="A90" s="11"/>
      <x:c r="B90" s="11"/>
      <x:c r="C90" s="11"/>
      <x:c r="D90" s="11"/>
      <x:c r="E90" s="11"/>
      <x:c r="F90" s="11"/>
      <x:c r="G90" s="13"/>
      <x:c r="H90" s="13"/>
      <x:c r="I90" s="13"/>
      <x:c r="J90" s="11"/>
      <x:c r="K90" s="11"/>
      <x:c r="L90" s="11"/>
      <x:c r="M90" s="11"/>
      <x:c r="N90" s="11"/>
      <x:c r="O90" s="11"/>
      <x:c r="P90" s="11"/>
      <x:c r="Q90" s="14"/>
      <x:c r="R90" s="11"/>
      <x:c r="S90" s="11"/>
      <x:c r="T90" s="12" t="str">
        <x:f>IF(COUNTA(A90:S90)=0,"",IF(AND(B90="Gasto",AC90=""),"Falta número recepción",IF(COUNTA(A90:S90)=0,"",IF(NOT(AND(OR(B90="Ingreso",B90="Gasto"),OR(D90="Factura",D90="Rectificativa",D90="Anticipo",D90="Otro"))),"Revisar clasificación",IF(COUNTA(A90:S90)=0,"",IF(A90="","Falta ID",IF(OR(OR(ISNUMBER(FIND("*",A90)),ISNUMBER(FIND("?",A90))),COUNTIFS('Documentos'!$A$8:$A$107,A90)&lt;&gt;1),"ID inválido o duplicado",IF(OR(B90="",NOT(COUNTIFS('Instrucciones'!$A$15:$A$24,C90)=1),D90="",F90="",NOT(ISNUMBER(G90)),NOT(ISNUMBER(H90)),J90="",K90="",L90="",N90="",O90&lt;&gt;"Confirmado"),"Completar / revisar",IF(AND(D90="Rectificativa",OR(M90="",M90=A90,COUNTIFS('Documentos'!$A$8:$A$107,M90)&lt;&gt;1)),"Revisar original",IF(OR(P90="",AND(P90&lt;&gt;"EUR",OR(NOT(ISNUMBER(Q90)),R90=""))),"Revisar divisa",IF(AND(B90="Gasto",NOT(ISNUMBER(I90))),"Falta recepción","Revisado")))))))))))</x:f>
      </x:c>
      <x:c r="U90" s="12" t="str">
        <x:f>IF(A90="","",COUNTIFS('Lineas'!$B$8:$B$107,A90))</x:f>
      </x:c>
      <x:c r="V90" s="12" t="str">
        <x:f>IF(A90="","",COUNTIFS('Lineas'!$B$8:$B$107,A90,'Lineas'!$Z$8:$Z$107,"&lt;&gt;Revisado"))</x:f>
      </x:c>
      <x:c r="W90" s="15" t="str">
        <x:f>IF(A90="","",IF(OR(T90&lt;&gt;"Revisado",U90=0,V90&gt;0),"Pendiente",ROUND(SUMIFS('Lineas'!$Y$8:$Y$107,'Lineas'!$B$8:$B$107,A90),2)))</x:f>
      </x:c>
      <x:c r="X90" s="15" t="str">
        <x:f>IF(A90="","",IF(AA90&gt;0,"Pendiente",ROUND(SUMIFS('Caja'!$D$8:$D$107,'Caja'!$B$8:$B$107,A90),2)))</x:f>
      </x:c>
      <x:c r="Y90" s="15" t="str">
        <x:f>IF(A90="","",IF(AND(ISNUMBER(W90),ISNUMBER(X90)),ROUND(W90-X90,2),"Pendiente"))</x:f>
      </x:c>
      <x:c r="Z90" s="12" t="str">
        <x:f>IF(A90="","",IF(NOT(ISNUMBER(Y90)),"Revisar datos",IF(ABS(Y90)&lt;=0.01,"Cerrado (tol. 0,01)",IF(AND(W90&gt;=0,Y90&lt;0),"Exceso cobro/pago","Pendiente"))))</x:f>
      </x:c>
      <x:c r="AA90" s="12" t="str">
        <x:f>IF(A90="","",COUNTIFS('Caja'!$B$8:$B$107,A90,'Caja'!$K$8:$K$107,"&lt;&gt;Revisado"))</x:f>
      </x:c>
      <x:c r="AB90" s="12" t="str">
        <x:f>IF(A90="","",IF(COUNTIFS('Documentos'!$B$8:$B$107,B90,'Documentos'!$C$8:$C$107,C90,'Documentos'!$E$8:$E$107,E90,'Documentos'!$F$8:$F$107,F90,'Documentos'!$K$8:$K$107,K90)&gt;1,"Comprobar documento repetido",""))</x:f>
      </x:c>
      <x:c r="AC90" s="11"/>
      <x:c r="AD90" s="12" t="str">
        <x:f>IF(A90="","",IF(AND(ISNUMBER(G90),ISNUMBER(H90)),IF(OR(YEAR(G90)&lt;&gt;YEAR(H90),INT((MONTH(G90)-1)/3)&lt;&gt;INT((MONTH(H90)-1)/3),COUNTIFS('Caja'!$B$8:$B$107,A90,'Caja'!$N$8:$N$107,"&lt;&gt;"&amp;YEAR(G90))+COUNTIFS('Caja'!$B$8:$B$107,A90,'Caja'!$O$8:$O$107,"&lt;&gt;"&amp;(INT((MONTH(G90)-1)/3)+1))&gt;0),"Revisar fechas de imputación",""),"Revisar fechas"))</x:f>
      </x:c>
      <x:c r="AE90" s="2"/>
      <x:c r="AF90" s="2"/>
      <x:c r="AG90" s="2"/>
      <x:c r="AH90" s="2"/>
      <x:c r="AI90" s="2"/>
      <x:c r="AJ90" s="2"/>
    </x:row>
    <x:row r="91" ht="23" customHeight="1">
      <x:c r="A91" s="11"/>
      <x:c r="B91" s="11"/>
      <x:c r="C91" s="11"/>
      <x:c r="D91" s="11"/>
      <x:c r="E91" s="11"/>
      <x:c r="F91" s="11"/>
      <x:c r="G91" s="13"/>
      <x:c r="H91" s="13"/>
      <x:c r="I91" s="13"/>
      <x:c r="J91" s="11"/>
      <x:c r="K91" s="11"/>
      <x:c r="L91" s="11"/>
      <x:c r="M91" s="11"/>
      <x:c r="N91" s="11"/>
      <x:c r="O91" s="11"/>
      <x:c r="P91" s="11"/>
      <x:c r="Q91" s="14"/>
      <x:c r="R91" s="11"/>
      <x:c r="S91" s="11"/>
      <x:c r="T91" s="12" t="str">
        <x:f>IF(COUNTA(A91:S91)=0,"",IF(AND(B91="Gasto",AC91=""),"Falta número recepción",IF(COUNTA(A91:S91)=0,"",IF(NOT(AND(OR(B91="Ingreso",B91="Gasto"),OR(D91="Factura",D91="Rectificativa",D91="Anticipo",D91="Otro"))),"Revisar clasificación",IF(COUNTA(A91:S91)=0,"",IF(A91="","Falta ID",IF(OR(OR(ISNUMBER(FIND("*",A91)),ISNUMBER(FIND("?",A91))),COUNTIFS('Documentos'!$A$8:$A$107,A91)&lt;&gt;1),"ID inválido o duplicado",IF(OR(B91="",NOT(COUNTIFS('Instrucciones'!$A$15:$A$24,C91)=1),D91="",F91="",NOT(ISNUMBER(G91)),NOT(ISNUMBER(H91)),J91="",K91="",L91="",N91="",O91&lt;&gt;"Confirmado"),"Completar / revisar",IF(AND(D91="Rectificativa",OR(M91="",M91=A91,COUNTIFS('Documentos'!$A$8:$A$107,M91)&lt;&gt;1)),"Revisar original",IF(OR(P91="",AND(P91&lt;&gt;"EUR",OR(NOT(ISNUMBER(Q91)),R91=""))),"Revisar divisa",IF(AND(B91="Gasto",NOT(ISNUMBER(I91))),"Falta recepción","Revisado")))))))))))</x:f>
      </x:c>
      <x:c r="U91" s="12" t="str">
        <x:f>IF(A91="","",COUNTIFS('Lineas'!$B$8:$B$107,A91))</x:f>
      </x:c>
      <x:c r="V91" s="12" t="str">
        <x:f>IF(A91="","",COUNTIFS('Lineas'!$B$8:$B$107,A91,'Lineas'!$Z$8:$Z$107,"&lt;&gt;Revisado"))</x:f>
      </x:c>
      <x:c r="W91" s="15" t="str">
        <x:f>IF(A91="","",IF(OR(T91&lt;&gt;"Revisado",U91=0,V91&gt;0),"Pendiente",ROUND(SUMIFS('Lineas'!$Y$8:$Y$107,'Lineas'!$B$8:$B$107,A91),2)))</x:f>
      </x:c>
      <x:c r="X91" s="15" t="str">
        <x:f>IF(A91="","",IF(AA91&gt;0,"Pendiente",ROUND(SUMIFS('Caja'!$D$8:$D$107,'Caja'!$B$8:$B$107,A91),2)))</x:f>
      </x:c>
      <x:c r="Y91" s="15" t="str">
        <x:f>IF(A91="","",IF(AND(ISNUMBER(W91),ISNUMBER(X91)),ROUND(W91-X91,2),"Pendiente"))</x:f>
      </x:c>
      <x:c r="Z91" s="12" t="str">
        <x:f>IF(A91="","",IF(NOT(ISNUMBER(Y91)),"Revisar datos",IF(ABS(Y91)&lt;=0.01,"Cerrado (tol. 0,01)",IF(AND(W91&gt;=0,Y91&lt;0),"Exceso cobro/pago","Pendiente"))))</x:f>
      </x:c>
      <x:c r="AA91" s="12" t="str">
        <x:f>IF(A91="","",COUNTIFS('Caja'!$B$8:$B$107,A91,'Caja'!$K$8:$K$107,"&lt;&gt;Revisado"))</x:f>
      </x:c>
      <x:c r="AB91" s="12" t="str">
        <x:f>IF(A91="","",IF(COUNTIFS('Documentos'!$B$8:$B$107,B91,'Documentos'!$C$8:$C$107,C91,'Documentos'!$E$8:$E$107,E91,'Documentos'!$F$8:$F$107,F91,'Documentos'!$K$8:$K$107,K91)&gt;1,"Comprobar documento repetido",""))</x:f>
      </x:c>
      <x:c r="AC91" s="11"/>
      <x:c r="AD91" s="12" t="str">
        <x:f>IF(A91="","",IF(AND(ISNUMBER(G91),ISNUMBER(H91)),IF(OR(YEAR(G91)&lt;&gt;YEAR(H91),INT((MONTH(G91)-1)/3)&lt;&gt;INT((MONTH(H91)-1)/3),COUNTIFS('Caja'!$B$8:$B$107,A91,'Caja'!$N$8:$N$107,"&lt;&gt;"&amp;YEAR(G91))+COUNTIFS('Caja'!$B$8:$B$107,A91,'Caja'!$O$8:$O$107,"&lt;&gt;"&amp;(INT((MONTH(G91)-1)/3)+1))&gt;0),"Revisar fechas de imputación",""),"Revisar fechas"))</x:f>
      </x:c>
      <x:c r="AE91" s="2"/>
      <x:c r="AF91" s="2"/>
      <x:c r="AG91" s="2"/>
      <x:c r="AH91" s="2"/>
      <x:c r="AI91" s="2"/>
      <x:c r="AJ91" s="2"/>
    </x:row>
    <x:row r="92" ht="23" customHeight="1">
      <x:c r="A92" s="11"/>
      <x:c r="B92" s="11"/>
      <x:c r="C92" s="11"/>
      <x:c r="D92" s="11"/>
      <x:c r="E92" s="11"/>
      <x:c r="F92" s="11"/>
      <x:c r="G92" s="13"/>
      <x:c r="H92" s="13"/>
      <x:c r="I92" s="13"/>
      <x:c r="J92" s="11"/>
      <x:c r="K92" s="11"/>
      <x:c r="L92" s="11"/>
      <x:c r="M92" s="11"/>
      <x:c r="N92" s="11"/>
      <x:c r="O92" s="11"/>
      <x:c r="P92" s="11"/>
      <x:c r="Q92" s="14"/>
      <x:c r="R92" s="11"/>
      <x:c r="S92" s="11"/>
      <x:c r="T92" s="12" t="str">
        <x:f>IF(COUNTA(A92:S92)=0,"",IF(AND(B92="Gasto",AC92=""),"Falta número recepción",IF(COUNTA(A92:S92)=0,"",IF(NOT(AND(OR(B92="Ingreso",B92="Gasto"),OR(D92="Factura",D92="Rectificativa",D92="Anticipo",D92="Otro"))),"Revisar clasificación",IF(COUNTA(A92:S92)=0,"",IF(A92="","Falta ID",IF(OR(OR(ISNUMBER(FIND("*",A92)),ISNUMBER(FIND("?",A92))),COUNTIFS('Documentos'!$A$8:$A$107,A92)&lt;&gt;1),"ID inválido o duplicado",IF(OR(B92="",NOT(COUNTIFS('Instrucciones'!$A$15:$A$24,C92)=1),D92="",F92="",NOT(ISNUMBER(G92)),NOT(ISNUMBER(H92)),J92="",K92="",L92="",N92="",O92&lt;&gt;"Confirmado"),"Completar / revisar",IF(AND(D92="Rectificativa",OR(M92="",M92=A92,COUNTIFS('Documentos'!$A$8:$A$107,M92)&lt;&gt;1)),"Revisar original",IF(OR(P92="",AND(P92&lt;&gt;"EUR",OR(NOT(ISNUMBER(Q92)),R92=""))),"Revisar divisa",IF(AND(B92="Gasto",NOT(ISNUMBER(I92))),"Falta recepción","Revisado")))))))))))</x:f>
      </x:c>
      <x:c r="U92" s="12" t="str">
        <x:f>IF(A92="","",COUNTIFS('Lineas'!$B$8:$B$107,A92))</x:f>
      </x:c>
      <x:c r="V92" s="12" t="str">
        <x:f>IF(A92="","",COUNTIFS('Lineas'!$B$8:$B$107,A92,'Lineas'!$Z$8:$Z$107,"&lt;&gt;Revisado"))</x:f>
      </x:c>
      <x:c r="W92" s="15" t="str">
        <x:f>IF(A92="","",IF(OR(T92&lt;&gt;"Revisado",U92=0,V92&gt;0),"Pendiente",ROUND(SUMIFS('Lineas'!$Y$8:$Y$107,'Lineas'!$B$8:$B$107,A92),2)))</x:f>
      </x:c>
      <x:c r="X92" s="15" t="str">
        <x:f>IF(A92="","",IF(AA92&gt;0,"Pendiente",ROUND(SUMIFS('Caja'!$D$8:$D$107,'Caja'!$B$8:$B$107,A92),2)))</x:f>
      </x:c>
      <x:c r="Y92" s="15" t="str">
        <x:f>IF(A92="","",IF(AND(ISNUMBER(W92),ISNUMBER(X92)),ROUND(W92-X92,2),"Pendiente"))</x:f>
      </x:c>
      <x:c r="Z92" s="12" t="str">
        <x:f>IF(A92="","",IF(NOT(ISNUMBER(Y92)),"Revisar datos",IF(ABS(Y92)&lt;=0.01,"Cerrado (tol. 0,01)",IF(AND(W92&gt;=0,Y92&lt;0),"Exceso cobro/pago","Pendiente"))))</x:f>
      </x:c>
      <x:c r="AA92" s="12" t="str">
        <x:f>IF(A92="","",COUNTIFS('Caja'!$B$8:$B$107,A92,'Caja'!$K$8:$K$107,"&lt;&gt;Revisado"))</x:f>
      </x:c>
      <x:c r="AB92" s="12" t="str">
        <x:f>IF(A92="","",IF(COUNTIFS('Documentos'!$B$8:$B$107,B92,'Documentos'!$C$8:$C$107,C92,'Documentos'!$E$8:$E$107,E92,'Documentos'!$F$8:$F$107,F92,'Documentos'!$K$8:$K$107,K92)&gt;1,"Comprobar documento repetido",""))</x:f>
      </x:c>
      <x:c r="AC92" s="11"/>
      <x:c r="AD92" s="12" t="str">
        <x:f>IF(A92="","",IF(AND(ISNUMBER(G92),ISNUMBER(H92)),IF(OR(YEAR(G92)&lt;&gt;YEAR(H92),INT((MONTH(G92)-1)/3)&lt;&gt;INT((MONTH(H92)-1)/3),COUNTIFS('Caja'!$B$8:$B$107,A92,'Caja'!$N$8:$N$107,"&lt;&gt;"&amp;YEAR(G92))+COUNTIFS('Caja'!$B$8:$B$107,A92,'Caja'!$O$8:$O$107,"&lt;&gt;"&amp;(INT((MONTH(G92)-1)/3)+1))&gt;0),"Revisar fechas de imputación",""),"Revisar fechas"))</x:f>
      </x:c>
      <x:c r="AE92" s="2"/>
      <x:c r="AF92" s="2"/>
      <x:c r="AG92" s="2"/>
      <x:c r="AH92" s="2"/>
      <x:c r="AI92" s="2"/>
      <x:c r="AJ92" s="2"/>
    </x:row>
    <x:row r="93" ht="23" customHeight="1">
      <x:c r="A93" s="11"/>
      <x:c r="B93" s="11"/>
      <x:c r="C93" s="11"/>
      <x:c r="D93" s="11"/>
      <x:c r="E93" s="11"/>
      <x:c r="F93" s="11"/>
      <x:c r="G93" s="13"/>
      <x:c r="H93" s="13"/>
      <x:c r="I93" s="13"/>
      <x:c r="J93" s="11"/>
      <x:c r="K93" s="11"/>
      <x:c r="L93" s="11"/>
      <x:c r="M93" s="11"/>
      <x:c r="N93" s="11"/>
      <x:c r="O93" s="11"/>
      <x:c r="P93" s="11"/>
      <x:c r="Q93" s="14"/>
      <x:c r="R93" s="11"/>
      <x:c r="S93" s="11"/>
      <x:c r="T93" s="12" t="str">
        <x:f>IF(COUNTA(A93:S93)=0,"",IF(AND(B93="Gasto",AC93=""),"Falta número recepción",IF(COUNTA(A93:S93)=0,"",IF(NOT(AND(OR(B93="Ingreso",B93="Gasto"),OR(D93="Factura",D93="Rectificativa",D93="Anticipo",D93="Otro"))),"Revisar clasificación",IF(COUNTA(A93:S93)=0,"",IF(A93="","Falta ID",IF(OR(OR(ISNUMBER(FIND("*",A93)),ISNUMBER(FIND("?",A93))),COUNTIFS('Documentos'!$A$8:$A$107,A93)&lt;&gt;1),"ID inválido o duplicado",IF(OR(B93="",NOT(COUNTIFS('Instrucciones'!$A$15:$A$24,C93)=1),D93="",F93="",NOT(ISNUMBER(G93)),NOT(ISNUMBER(H93)),J93="",K93="",L93="",N93="",O93&lt;&gt;"Confirmado"),"Completar / revisar",IF(AND(D93="Rectificativa",OR(M93="",M93=A93,COUNTIFS('Documentos'!$A$8:$A$107,M93)&lt;&gt;1)),"Revisar original",IF(OR(P93="",AND(P93&lt;&gt;"EUR",OR(NOT(ISNUMBER(Q93)),R93=""))),"Revisar divisa",IF(AND(B93="Gasto",NOT(ISNUMBER(I93))),"Falta recepción","Revisado")))))))))))</x:f>
      </x:c>
      <x:c r="U93" s="12" t="str">
        <x:f>IF(A93="","",COUNTIFS('Lineas'!$B$8:$B$107,A93))</x:f>
      </x:c>
      <x:c r="V93" s="12" t="str">
        <x:f>IF(A93="","",COUNTIFS('Lineas'!$B$8:$B$107,A93,'Lineas'!$Z$8:$Z$107,"&lt;&gt;Revisado"))</x:f>
      </x:c>
      <x:c r="W93" s="15" t="str">
        <x:f>IF(A93="","",IF(OR(T93&lt;&gt;"Revisado",U93=0,V93&gt;0),"Pendiente",ROUND(SUMIFS('Lineas'!$Y$8:$Y$107,'Lineas'!$B$8:$B$107,A93),2)))</x:f>
      </x:c>
      <x:c r="X93" s="15" t="str">
        <x:f>IF(A93="","",IF(AA93&gt;0,"Pendiente",ROUND(SUMIFS('Caja'!$D$8:$D$107,'Caja'!$B$8:$B$107,A93),2)))</x:f>
      </x:c>
      <x:c r="Y93" s="15" t="str">
        <x:f>IF(A93="","",IF(AND(ISNUMBER(W93),ISNUMBER(X93)),ROUND(W93-X93,2),"Pendiente"))</x:f>
      </x:c>
      <x:c r="Z93" s="12" t="str">
        <x:f>IF(A93="","",IF(NOT(ISNUMBER(Y93)),"Revisar datos",IF(ABS(Y93)&lt;=0.01,"Cerrado (tol. 0,01)",IF(AND(W93&gt;=0,Y93&lt;0),"Exceso cobro/pago","Pendiente"))))</x:f>
      </x:c>
      <x:c r="AA93" s="12" t="str">
        <x:f>IF(A93="","",COUNTIFS('Caja'!$B$8:$B$107,A93,'Caja'!$K$8:$K$107,"&lt;&gt;Revisado"))</x:f>
      </x:c>
      <x:c r="AB93" s="12" t="str">
        <x:f>IF(A93="","",IF(COUNTIFS('Documentos'!$B$8:$B$107,B93,'Documentos'!$C$8:$C$107,C93,'Documentos'!$E$8:$E$107,E93,'Documentos'!$F$8:$F$107,F93,'Documentos'!$K$8:$K$107,K93)&gt;1,"Comprobar documento repetido",""))</x:f>
      </x:c>
      <x:c r="AC93" s="11"/>
      <x:c r="AD93" s="12" t="str">
        <x:f>IF(A93="","",IF(AND(ISNUMBER(G93),ISNUMBER(H93)),IF(OR(YEAR(G93)&lt;&gt;YEAR(H93),INT((MONTH(G93)-1)/3)&lt;&gt;INT((MONTH(H93)-1)/3),COUNTIFS('Caja'!$B$8:$B$107,A93,'Caja'!$N$8:$N$107,"&lt;&gt;"&amp;YEAR(G93))+COUNTIFS('Caja'!$B$8:$B$107,A93,'Caja'!$O$8:$O$107,"&lt;&gt;"&amp;(INT((MONTH(G93)-1)/3)+1))&gt;0),"Revisar fechas de imputación",""),"Revisar fechas"))</x:f>
      </x:c>
      <x:c r="AE93" s="2"/>
      <x:c r="AF93" s="2"/>
      <x:c r="AG93" s="2"/>
      <x:c r="AH93" s="2"/>
      <x:c r="AI93" s="2"/>
      <x:c r="AJ93" s="2"/>
    </x:row>
    <x:row r="94" ht="23" customHeight="1">
      <x:c r="A94" s="11"/>
      <x:c r="B94" s="11"/>
      <x:c r="C94" s="11"/>
      <x:c r="D94" s="11"/>
      <x:c r="E94" s="11"/>
      <x:c r="F94" s="11"/>
      <x:c r="G94" s="13"/>
      <x:c r="H94" s="13"/>
      <x:c r="I94" s="13"/>
      <x:c r="J94" s="11"/>
      <x:c r="K94" s="11"/>
      <x:c r="L94" s="11"/>
      <x:c r="M94" s="11"/>
      <x:c r="N94" s="11"/>
      <x:c r="O94" s="11"/>
      <x:c r="P94" s="11"/>
      <x:c r="Q94" s="14"/>
      <x:c r="R94" s="11"/>
      <x:c r="S94" s="11"/>
      <x:c r="T94" s="12" t="str">
        <x:f>IF(COUNTA(A94:S94)=0,"",IF(AND(B94="Gasto",AC94=""),"Falta número recepción",IF(COUNTA(A94:S94)=0,"",IF(NOT(AND(OR(B94="Ingreso",B94="Gasto"),OR(D94="Factura",D94="Rectificativa",D94="Anticipo",D94="Otro"))),"Revisar clasificación",IF(COUNTA(A94:S94)=0,"",IF(A94="","Falta ID",IF(OR(OR(ISNUMBER(FIND("*",A94)),ISNUMBER(FIND("?",A94))),COUNTIFS('Documentos'!$A$8:$A$107,A94)&lt;&gt;1),"ID inválido o duplicado",IF(OR(B94="",NOT(COUNTIFS('Instrucciones'!$A$15:$A$24,C94)=1),D94="",F94="",NOT(ISNUMBER(G94)),NOT(ISNUMBER(H94)),J94="",K94="",L94="",N94="",O94&lt;&gt;"Confirmado"),"Completar / revisar",IF(AND(D94="Rectificativa",OR(M94="",M94=A94,COUNTIFS('Documentos'!$A$8:$A$107,M94)&lt;&gt;1)),"Revisar original",IF(OR(P94="",AND(P94&lt;&gt;"EUR",OR(NOT(ISNUMBER(Q94)),R94=""))),"Revisar divisa",IF(AND(B94="Gasto",NOT(ISNUMBER(I94))),"Falta recepción","Revisado")))))))))))</x:f>
      </x:c>
      <x:c r="U94" s="12" t="str">
        <x:f>IF(A94="","",COUNTIFS('Lineas'!$B$8:$B$107,A94))</x:f>
      </x:c>
      <x:c r="V94" s="12" t="str">
        <x:f>IF(A94="","",COUNTIFS('Lineas'!$B$8:$B$107,A94,'Lineas'!$Z$8:$Z$107,"&lt;&gt;Revisado"))</x:f>
      </x:c>
      <x:c r="W94" s="15" t="str">
        <x:f>IF(A94="","",IF(OR(T94&lt;&gt;"Revisado",U94=0,V94&gt;0),"Pendiente",ROUND(SUMIFS('Lineas'!$Y$8:$Y$107,'Lineas'!$B$8:$B$107,A94),2)))</x:f>
      </x:c>
      <x:c r="X94" s="15" t="str">
        <x:f>IF(A94="","",IF(AA94&gt;0,"Pendiente",ROUND(SUMIFS('Caja'!$D$8:$D$107,'Caja'!$B$8:$B$107,A94),2)))</x:f>
      </x:c>
      <x:c r="Y94" s="15" t="str">
        <x:f>IF(A94="","",IF(AND(ISNUMBER(W94),ISNUMBER(X94)),ROUND(W94-X94,2),"Pendiente"))</x:f>
      </x:c>
      <x:c r="Z94" s="12" t="str">
        <x:f>IF(A94="","",IF(NOT(ISNUMBER(Y94)),"Revisar datos",IF(ABS(Y94)&lt;=0.01,"Cerrado (tol. 0,01)",IF(AND(W94&gt;=0,Y94&lt;0),"Exceso cobro/pago","Pendiente"))))</x:f>
      </x:c>
      <x:c r="AA94" s="12" t="str">
        <x:f>IF(A94="","",COUNTIFS('Caja'!$B$8:$B$107,A94,'Caja'!$K$8:$K$107,"&lt;&gt;Revisado"))</x:f>
      </x:c>
      <x:c r="AB94" s="12" t="str">
        <x:f>IF(A94="","",IF(COUNTIFS('Documentos'!$B$8:$B$107,B94,'Documentos'!$C$8:$C$107,C94,'Documentos'!$E$8:$E$107,E94,'Documentos'!$F$8:$F$107,F94,'Documentos'!$K$8:$K$107,K94)&gt;1,"Comprobar documento repetido",""))</x:f>
      </x:c>
      <x:c r="AC94" s="11"/>
      <x:c r="AD94" s="12" t="str">
        <x:f>IF(A94="","",IF(AND(ISNUMBER(G94),ISNUMBER(H94)),IF(OR(YEAR(G94)&lt;&gt;YEAR(H94),INT((MONTH(G94)-1)/3)&lt;&gt;INT((MONTH(H94)-1)/3),COUNTIFS('Caja'!$B$8:$B$107,A94,'Caja'!$N$8:$N$107,"&lt;&gt;"&amp;YEAR(G94))+COUNTIFS('Caja'!$B$8:$B$107,A94,'Caja'!$O$8:$O$107,"&lt;&gt;"&amp;(INT((MONTH(G94)-1)/3)+1))&gt;0),"Revisar fechas de imputación",""),"Revisar fechas"))</x:f>
      </x:c>
      <x:c r="AE94" s="2"/>
      <x:c r="AF94" s="2"/>
      <x:c r="AG94" s="2"/>
      <x:c r="AH94" s="2"/>
      <x:c r="AI94" s="2"/>
      <x:c r="AJ94" s="2"/>
    </x:row>
    <x:row r="95" ht="23" customHeight="1">
      <x:c r="A95" s="11"/>
      <x:c r="B95" s="11"/>
      <x:c r="C95" s="11"/>
      <x:c r="D95" s="11"/>
      <x:c r="E95" s="11"/>
      <x:c r="F95" s="11"/>
      <x:c r="G95" s="13"/>
      <x:c r="H95" s="13"/>
      <x:c r="I95" s="13"/>
      <x:c r="J95" s="11"/>
      <x:c r="K95" s="11"/>
      <x:c r="L95" s="11"/>
      <x:c r="M95" s="11"/>
      <x:c r="N95" s="11"/>
      <x:c r="O95" s="11"/>
      <x:c r="P95" s="11"/>
      <x:c r="Q95" s="14"/>
      <x:c r="R95" s="11"/>
      <x:c r="S95" s="11"/>
      <x:c r="T95" s="12" t="str">
        <x:f>IF(COUNTA(A95:S95)=0,"",IF(AND(B95="Gasto",AC95=""),"Falta número recepción",IF(COUNTA(A95:S95)=0,"",IF(NOT(AND(OR(B95="Ingreso",B95="Gasto"),OR(D95="Factura",D95="Rectificativa",D95="Anticipo",D95="Otro"))),"Revisar clasificación",IF(COUNTA(A95:S95)=0,"",IF(A95="","Falta ID",IF(OR(OR(ISNUMBER(FIND("*",A95)),ISNUMBER(FIND("?",A95))),COUNTIFS('Documentos'!$A$8:$A$107,A95)&lt;&gt;1),"ID inválido o duplicado",IF(OR(B95="",NOT(COUNTIFS('Instrucciones'!$A$15:$A$24,C95)=1),D95="",F95="",NOT(ISNUMBER(G95)),NOT(ISNUMBER(H95)),J95="",K95="",L95="",N95="",O95&lt;&gt;"Confirmado"),"Completar / revisar",IF(AND(D95="Rectificativa",OR(M95="",M95=A95,COUNTIFS('Documentos'!$A$8:$A$107,M95)&lt;&gt;1)),"Revisar original",IF(OR(P95="",AND(P95&lt;&gt;"EUR",OR(NOT(ISNUMBER(Q95)),R95=""))),"Revisar divisa",IF(AND(B95="Gasto",NOT(ISNUMBER(I95))),"Falta recepción","Revisado")))))))))))</x:f>
      </x:c>
      <x:c r="U95" s="12" t="str">
        <x:f>IF(A95="","",COUNTIFS('Lineas'!$B$8:$B$107,A95))</x:f>
      </x:c>
      <x:c r="V95" s="12" t="str">
        <x:f>IF(A95="","",COUNTIFS('Lineas'!$B$8:$B$107,A95,'Lineas'!$Z$8:$Z$107,"&lt;&gt;Revisado"))</x:f>
      </x:c>
      <x:c r="W95" s="15" t="str">
        <x:f>IF(A95="","",IF(OR(T95&lt;&gt;"Revisado",U95=0,V95&gt;0),"Pendiente",ROUND(SUMIFS('Lineas'!$Y$8:$Y$107,'Lineas'!$B$8:$B$107,A95),2)))</x:f>
      </x:c>
      <x:c r="X95" s="15" t="str">
        <x:f>IF(A95="","",IF(AA95&gt;0,"Pendiente",ROUND(SUMIFS('Caja'!$D$8:$D$107,'Caja'!$B$8:$B$107,A95),2)))</x:f>
      </x:c>
      <x:c r="Y95" s="15" t="str">
        <x:f>IF(A95="","",IF(AND(ISNUMBER(W95),ISNUMBER(X95)),ROUND(W95-X95,2),"Pendiente"))</x:f>
      </x:c>
      <x:c r="Z95" s="12" t="str">
        <x:f>IF(A95="","",IF(NOT(ISNUMBER(Y95)),"Revisar datos",IF(ABS(Y95)&lt;=0.01,"Cerrado (tol. 0,01)",IF(AND(W95&gt;=0,Y95&lt;0),"Exceso cobro/pago","Pendiente"))))</x:f>
      </x:c>
      <x:c r="AA95" s="12" t="str">
        <x:f>IF(A95="","",COUNTIFS('Caja'!$B$8:$B$107,A95,'Caja'!$K$8:$K$107,"&lt;&gt;Revisado"))</x:f>
      </x:c>
      <x:c r="AB95" s="12" t="str">
        <x:f>IF(A95="","",IF(COUNTIFS('Documentos'!$B$8:$B$107,B95,'Documentos'!$C$8:$C$107,C95,'Documentos'!$E$8:$E$107,E95,'Documentos'!$F$8:$F$107,F95,'Documentos'!$K$8:$K$107,K95)&gt;1,"Comprobar documento repetido",""))</x:f>
      </x:c>
      <x:c r="AC95" s="11"/>
      <x:c r="AD95" s="12" t="str">
        <x:f>IF(A95="","",IF(AND(ISNUMBER(G95),ISNUMBER(H95)),IF(OR(YEAR(G95)&lt;&gt;YEAR(H95),INT((MONTH(G95)-1)/3)&lt;&gt;INT((MONTH(H95)-1)/3),COUNTIFS('Caja'!$B$8:$B$107,A95,'Caja'!$N$8:$N$107,"&lt;&gt;"&amp;YEAR(G95))+COUNTIFS('Caja'!$B$8:$B$107,A95,'Caja'!$O$8:$O$107,"&lt;&gt;"&amp;(INT((MONTH(G95)-1)/3)+1))&gt;0),"Revisar fechas de imputación",""),"Revisar fechas"))</x:f>
      </x:c>
      <x:c r="AE95" s="2"/>
      <x:c r="AF95" s="2"/>
      <x:c r="AG95" s="2"/>
      <x:c r="AH95" s="2"/>
      <x:c r="AI95" s="2"/>
      <x:c r="AJ95" s="2"/>
    </x:row>
    <x:row r="96" ht="23" customHeight="1">
      <x:c r="A96" s="11"/>
      <x:c r="B96" s="11"/>
      <x:c r="C96" s="11"/>
      <x:c r="D96" s="11"/>
      <x:c r="E96" s="11"/>
      <x:c r="F96" s="11"/>
      <x:c r="G96" s="13"/>
      <x:c r="H96" s="13"/>
      <x:c r="I96" s="13"/>
      <x:c r="J96" s="11"/>
      <x:c r="K96" s="11"/>
      <x:c r="L96" s="11"/>
      <x:c r="M96" s="11"/>
      <x:c r="N96" s="11"/>
      <x:c r="O96" s="11"/>
      <x:c r="P96" s="11"/>
      <x:c r="Q96" s="14"/>
      <x:c r="R96" s="11"/>
      <x:c r="S96" s="11"/>
      <x:c r="T96" s="12" t="str">
        <x:f>IF(COUNTA(A96:S96)=0,"",IF(AND(B96="Gasto",AC96=""),"Falta número recepción",IF(COUNTA(A96:S96)=0,"",IF(NOT(AND(OR(B96="Ingreso",B96="Gasto"),OR(D96="Factura",D96="Rectificativa",D96="Anticipo",D96="Otro"))),"Revisar clasificación",IF(COUNTA(A96:S96)=0,"",IF(A96="","Falta ID",IF(OR(OR(ISNUMBER(FIND("*",A96)),ISNUMBER(FIND("?",A96))),COUNTIFS('Documentos'!$A$8:$A$107,A96)&lt;&gt;1),"ID inválido o duplicado",IF(OR(B96="",NOT(COUNTIFS('Instrucciones'!$A$15:$A$24,C96)=1),D96="",F96="",NOT(ISNUMBER(G96)),NOT(ISNUMBER(H96)),J96="",K96="",L96="",N96="",O96&lt;&gt;"Confirmado"),"Completar / revisar",IF(AND(D96="Rectificativa",OR(M96="",M96=A96,COUNTIFS('Documentos'!$A$8:$A$107,M96)&lt;&gt;1)),"Revisar original",IF(OR(P96="",AND(P96&lt;&gt;"EUR",OR(NOT(ISNUMBER(Q96)),R96=""))),"Revisar divisa",IF(AND(B96="Gasto",NOT(ISNUMBER(I96))),"Falta recepción","Revisado")))))))))))</x:f>
      </x:c>
      <x:c r="U96" s="12" t="str">
        <x:f>IF(A96="","",COUNTIFS('Lineas'!$B$8:$B$107,A96))</x:f>
      </x:c>
      <x:c r="V96" s="12" t="str">
        <x:f>IF(A96="","",COUNTIFS('Lineas'!$B$8:$B$107,A96,'Lineas'!$Z$8:$Z$107,"&lt;&gt;Revisado"))</x:f>
      </x:c>
      <x:c r="W96" s="15" t="str">
        <x:f>IF(A96="","",IF(OR(T96&lt;&gt;"Revisado",U96=0,V96&gt;0),"Pendiente",ROUND(SUMIFS('Lineas'!$Y$8:$Y$107,'Lineas'!$B$8:$B$107,A96),2)))</x:f>
      </x:c>
      <x:c r="X96" s="15" t="str">
        <x:f>IF(A96="","",IF(AA96&gt;0,"Pendiente",ROUND(SUMIFS('Caja'!$D$8:$D$107,'Caja'!$B$8:$B$107,A96),2)))</x:f>
      </x:c>
      <x:c r="Y96" s="15" t="str">
        <x:f>IF(A96="","",IF(AND(ISNUMBER(W96),ISNUMBER(X96)),ROUND(W96-X96,2),"Pendiente"))</x:f>
      </x:c>
      <x:c r="Z96" s="12" t="str">
        <x:f>IF(A96="","",IF(NOT(ISNUMBER(Y96)),"Revisar datos",IF(ABS(Y96)&lt;=0.01,"Cerrado (tol. 0,01)",IF(AND(W96&gt;=0,Y96&lt;0),"Exceso cobro/pago","Pendiente"))))</x:f>
      </x:c>
      <x:c r="AA96" s="12" t="str">
        <x:f>IF(A96="","",COUNTIFS('Caja'!$B$8:$B$107,A96,'Caja'!$K$8:$K$107,"&lt;&gt;Revisado"))</x:f>
      </x:c>
      <x:c r="AB96" s="12" t="str">
        <x:f>IF(A96="","",IF(COUNTIFS('Documentos'!$B$8:$B$107,B96,'Documentos'!$C$8:$C$107,C96,'Documentos'!$E$8:$E$107,E96,'Documentos'!$F$8:$F$107,F96,'Documentos'!$K$8:$K$107,K96)&gt;1,"Comprobar documento repetido",""))</x:f>
      </x:c>
      <x:c r="AC96" s="11"/>
      <x:c r="AD96" s="12" t="str">
        <x:f>IF(A96="","",IF(AND(ISNUMBER(G96),ISNUMBER(H96)),IF(OR(YEAR(G96)&lt;&gt;YEAR(H96),INT((MONTH(G96)-1)/3)&lt;&gt;INT((MONTH(H96)-1)/3),COUNTIFS('Caja'!$B$8:$B$107,A96,'Caja'!$N$8:$N$107,"&lt;&gt;"&amp;YEAR(G96))+COUNTIFS('Caja'!$B$8:$B$107,A96,'Caja'!$O$8:$O$107,"&lt;&gt;"&amp;(INT((MONTH(G96)-1)/3)+1))&gt;0),"Revisar fechas de imputación",""),"Revisar fechas"))</x:f>
      </x:c>
      <x:c r="AE96" s="2"/>
      <x:c r="AF96" s="2"/>
      <x:c r="AG96" s="2"/>
      <x:c r="AH96" s="2"/>
      <x:c r="AI96" s="2"/>
      <x:c r="AJ96" s="2"/>
    </x:row>
    <x:row r="97" ht="23" customHeight="1">
      <x:c r="A97" s="11"/>
      <x:c r="B97" s="11"/>
      <x:c r="C97" s="11"/>
      <x:c r="D97" s="11"/>
      <x:c r="E97" s="11"/>
      <x:c r="F97" s="11"/>
      <x:c r="G97" s="13"/>
      <x:c r="H97" s="13"/>
      <x:c r="I97" s="13"/>
      <x:c r="J97" s="11"/>
      <x:c r="K97" s="11"/>
      <x:c r="L97" s="11"/>
      <x:c r="M97" s="11"/>
      <x:c r="N97" s="11"/>
      <x:c r="O97" s="11"/>
      <x:c r="P97" s="11"/>
      <x:c r="Q97" s="14"/>
      <x:c r="R97" s="11"/>
      <x:c r="S97" s="11"/>
      <x:c r="T97" s="12" t="str">
        <x:f>IF(COUNTA(A97:S97)=0,"",IF(AND(B97="Gasto",AC97=""),"Falta número recepción",IF(COUNTA(A97:S97)=0,"",IF(NOT(AND(OR(B97="Ingreso",B97="Gasto"),OR(D97="Factura",D97="Rectificativa",D97="Anticipo",D97="Otro"))),"Revisar clasificación",IF(COUNTA(A97:S97)=0,"",IF(A97="","Falta ID",IF(OR(OR(ISNUMBER(FIND("*",A97)),ISNUMBER(FIND("?",A97))),COUNTIFS('Documentos'!$A$8:$A$107,A97)&lt;&gt;1),"ID inválido o duplicado",IF(OR(B97="",NOT(COUNTIFS('Instrucciones'!$A$15:$A$24,C97)=1),D97="",F97="",NOT(ISNUMBER(G97)),NOT(ISNUMBER(H97)),J97="",K97="",L97="",N97="",O97&lt;&gt;"Confirmado"),"Completar / revisar",IF(AND(D97="Rectificativa",OR(M97="",M97=A97,COUNTIFS('Documentos'!$A$8:$A$107,M97)&lt;&gt;1)),"Revisar original",IF(OR(P97="",AND(P97&lt;&gt;"EUR",OR(NOT(ISNUMBER(Q97)),R97=""))),"Revisar divisa",IF(AND(B97="Gasto",NOT(ISNUMBER(I97))),"Falta recepción","Revisado")))))))))))</x:f>
      </x:c>
      <x:c r="U97" s="12" t="str">
        <x:f>IF(A97="","",COUNTIFS('Lineas'!$B$8:$B$107,A97))</x:f>
      </x:c>
      <x:c r="V97" s="12" t="str">
        <x:f>IF(A97="","",COUNTIFS('Lineas'!$B$8:$B$107,A97,'Lineas'!$Z$8:$Z$107,"&lt;&gt;Revisado"))</x:f>
      </x:c>
      <x:c r="W97" s="15" t="str">
        <x:f>IF(A97="","",IF(OR(T97&lt;&gt;"Revisado",U97=0,V97&gt;0),"Pendiente",ROUND(SUMIFS('Lineas'!$Y$8:$Y$107,'Lineas'!$B$8:$B$107,A97),2)))</x:f>
      </x:c>
      <x:c r="X97" s="15" t="str">
        <x:f>IF(A97="","",IF(AA97&gt;0,"Pendiente",ROUND(SUMIFS('Caja'!$D$8:$D$107,'Caja'!$B$8:$B$107,A97),2)))</x:f>
      </x:c>
      <x:c r="Y97" s="15" t="str">
        <x:f>IF(A97="","",IF(AND(ISNUMBER(W97),ISNUMBER(X97)),ROUND(W97-X97,2),"Pendiente"))</x:f>
      </x:c>
      <x:c r="Z97" s="12" t="str">
        <x:f>IF(A97="","",IF(NOT(ISNUMBER(Y97)),"Revisar datos",IF(ABS(Y97)&lt;=0.01,"Cerrado (tol. 0,01)",IF(AND(W97&gt;=0,Y97&lt;0),"Exceso cobro/pago","Pendiente"))))</x:f>
      </x:c>
      <x:c r="AA97" s="12" t="str">
        <x:f>IF(A97="","",COUNTIFS('Caja'!$B$8:$B$107,A97,'Caja'!$K$8:$K$107,"&lt;&gt;Revisado"))</x:f>
      </x:c>
      <x:c r="AB97" s="12" t="str">
        <x:f>IF(A97="","",IF(COUNTIFS('Documentos'!$B$8:$B$107,B97,'Documentos'!$C$8:$C$107,C97,'Documentos'!$E$8:$E$107,E97,'Documentos'!$F$8:$F$107,F97,'Documentos'!$K$8:$K$107,K97)&gt;1,"Comprobar documento repetido",""))</x:f>
      </x:c>
      <x:c r="AC97" s="11"/>
      <x:c r="AD97" s="12" t="str">
        <x:f>IF(A97="","",IF(AND(ISNUMBER(G97),ISNUMBER(H97)),IF(OR(YEAR(G97)&lt;&gt;YEAR(H97),INT((MONTH(G97)-1)/3)&lt;&gt;INT((MONTH(H97)-1)/3),COUNTIFS('Caja'!$B$8:$B$107,A97,'Caja'!$N$8:$N$107,"&lt;&gt;"&amp;YEAR(G97))+COUNTIFS('Caja'!$B$8:$B$107,A97,'Caja'!$O$8:$O$107,"&lt;&gt;"&amp;(INT((MONTH(G97)-1)/3)+1))&gt;0),"Revisar fechas de imputación",""),"Revisar fechas"))</x:f>
      </x:c>
      <x:c r="AE97" s="2"/>
      <x:c r="AF97" s="2"/>
      <x:c r="AG97" s="2"/>
      <x:c r="AH97" s="2"/>
      <x:c r="AI97" s="2"/>
      <x:c r="AJ97" s="2"/>
    </x:row>
    <x:row r="98" ht="23" customHeight="1">
      <x:c r="A98" s="11"/>
      <x:c r="B98" s="11"/>
      <x:c r="C98" s="11"/>
      <x:c r="D98" s="11"/>
      <x:c r="E98" s="11"/>
      <x:c r="F98" s="11"/>
      <x:c r="G98" s="13"/>
      <x:c r="H98" s="13"/>
      <x:c r="I98" s="13"/>
      <x:c r="J98" s="11"/>
      <x:c r="K98" s="11"/>
      <x:c r="L98" s="11"/>
      <x:c r="M98" s="11"/>
      <x:c r="N98" s="11"/>
      <x:c r="O98" s="11"/>
      <x:c r="P98" s="11"/>
      <x:c r="Q98" s="14"/>
      <x:c r="R98" s="11"/>
      <x:c r="S98" s="11"/>
      <x:c r="T98" s="12" t="str">
        <x:f>IF(COUNTA(A98:S98)=0,"",IF(AND(B98="Gasto",AC98=""),"Falta número recepción",IF(COUNTA(A98:S98)=0,"",IF(NOT(AND(OR(B98="Ingreso",B98="Gasto"),OR(D98="Factura",D98="Rectificativa",D98="Anticipo",D98="Otro"))),"Revisar clasificación",IF(COUNTA(A98:S98)=0,"",IF(A98="","Falta ID",IF(OR(OR(ISNUMBER(FIND("*",A98)),ISNUMBER(FIND("?",A98))),COUNTIFS('Documentos'!$A$8:$A$107,A98)&lt;&gt;1),"ID inválido o duplicado",IF(OR(B98="",NOT(COUNTIFS('Instrucciones'!$A$15:$A$24,C98)=1),D98="",F98="",NOT(ISNUMBER(G98)),NOT(ISNUMBER(H98)),J98="",K98="",L98="",N98="",O98&lt;&gt;"Confirmado"),"Completar / revisar",IF(AND(D98="Rectificativa",OR(M98="",M98=A98,COUNTIFS('Documentos'!$A$8:$A$107,M98)&lt;&gt;1)),"Revisar original",IF(OR(P98="",AND(P98&lt;&gt;"EUR",OR(NOT(ISNUMBER(Q98)),R98=""))),"Revisar divisa",IF(AND(B98="Gasto",NOT(ISNUMBER(I98))),"Falta recepción","Revisado")))))))))))</x:f>
      </x:c>
      <x:c r="U98" s="12" t="str">
        <x:f>IF(A98="","",COUNTIFS('Lineas'!$B$8:$B$107,A98))</x:f>
      </x:c>
      <x:c r="V98" s="12" t="str">
        <x:f>IF(A98="","",COUNTIFS('Lineas'!$B$8:$B$107,A98,'Lineas'!$Z$8:$Z$107,"&lt;&gt;Revisado"))</x:f>
      </x:c>
      <x:c r="W98" s="15" t="str">
        <x:f>IF(A98="","",IF(OR(T98&lt;&gt;"Revisado",U98=0,V98&gt;0),"Pendiente",ROUND(SUMIFS('Lineas'!$Y$8:$Y$107,'Lineas'!$B$8:$B$107,A98),2)))</x:f>
      </x:c>
      <x:c r="X98" s="15" t="str">
        <x:f>IF(A98="","",IF(AA98&gt;0,"Pendiente",ROUND(SUMIFS('Caja'!$D$8:$D$107,'Caja'!$B$8:$B$107,A98),2)))</x:f>
      </x:c>
      <x:c r="Y98" s="15" t="str">
        <x:f>IF(A98="","",IF(AND(ISNUMBER(W98),ISNUMBER(X98)),ROUND(W98-X98,2),"Pendiente"))</x:f>
      </x:c>
      <x:c r="Z98" s="12" t="str">
        <x:f>IF(A98="","",IF(NOT(ISNUMBER(Y98)),"Revisar datos",IF(ABS(Y98)&lt;=0.01,"Cerrado (tol. 0,01)",IF(AND(W98&gt;=0,Y98&lt;0),"Exceso cobro/pago","Pendiente"))))</x:f>
      </x:c>
      <x:c r="AA98" s="12" t="str">
        <x:f>IF(A98="","",COUNTIFS('Caja'!$B$8:$B$107,A98,'Caja'!$K$8:$K$107,"&lt;&gt;Revisado"))</x:f>
      </x:c>
      <x:c r="AB98" s="12" t="str">
        <x:f>IF(A98="","",IF(COUNTIFS('Documentos'!$B$8:$B$107,B98,'Documentos'!$C$8:$C$107,C98,'Documentos'!$E$8:$E$107,E98,'Documentos'!$F$8:$F$107,F98,'Documentos'!$K$8:$K$107,K98)&gt;1,"Comprobar documento repetido",""))</x:f>
      </x:c>
      <x:c r="AC98" s="11"/>
      <x:c r="AD98" s="12" t="str">
        <x:f>IF(A98="","",IF(AND(ISNUMBER(G98),ISNUMBER(H98)),IF(OR(YEAR(G98)&lt;&gt;YEAR(H98),INT((MONTH(G98)-1)/3)&lt;&gt;INT((MONTH(H98)-1)/3),COUNTIFS('Caja'!$B$8:$B$107,A98,'Caja'!$N$8:$N$107,"&lt;&gt;"&amp;YEAR(G98))+COUNTIFS('Caja'!$B$8:$B$107,A98,'Caja'!$O$8:$O$107,"&lt;&gt;"&amp;(INT((MONTH(G98)-1)/3)+1))&gt;0),"Revisar fechas de imputación",""),"Revisar fechas"))</x:f>
      </x:c>
      <x:c r="AE98" s="2"/>
      <x:c r="AF98" s="2"/>
      <x:c r="AG98" s="2"/>
      <x:c r="AH98" s="2"/>
      <x:c r="AI98" s="2"/>
      <x:c r="AJ98" s="2"/>
    </x:row>
    <x:row r="99" ht="23" customHeight="1">
      <x:c r="A99" s="11"/>
      <x:c r="B99" s="11"/>
      <x:c r="C99" s="11"/>
      <x:c r="D99" s="11"/>
      <x:c r="E99" s="11"/>
      <x:c r="F99" s="11"/>
      <x:c r="G99" s="13"/>
      <x:c r="H99" s="13"/>
      <x:c r="I99" s="13"/>
      <x:c r="J99" s="11"/>
      <x:c r="K99" s="11"/>
      <x:c r="L99" s="11"/>
      <x:c r="M99" s="11"/>
      <x:c r="N99" s="11"/>
      <x:c r="O99" s="11"/>
      <x:c r="P99" s="11"/>
      <x:c r="Q99" s="14"/>
      <x:c r="R99" s="11"/>
      <x:c r="S99" s="11"/>
      <x:c r="T99" s="12" t="str">
        <x:f>IF(COUNTA(A99:S99)=0,"",IF(AND(B99="Gasto",AC99=""),"Falta número recepción",IF(COUNTA(A99:S99)=0,"",IF(NOT(AND(OR(B99="Ingreso",B99="Gasto"),OR(D99="Factura",D99="Rectificativa",D99="Anticipo",D99="Otro"))),"Revisar clasificación",IF(COUNTA(A99:S99)=0,"",IF(A99="","Falta ID",IF(OR(OR(ISNUMBER(FIND("*",A99)),ISNUMBER(FIND("?",A99))),COUNTIFS('Documentos'!$A$8:$A$107,A99)&lt;&gt;1),"ID inválido o duplicado",IF(OR(B99="",NOT(COUNTIFS('Instrucciones'!$A$15:$A$24,C99)=1),D99="",F99="",NOT(ISNUMBER(G99)),NOT(ISNUMBER(H99)),J99="",K99="",L99="",N99="",O99&lt;&gt;"Confirmado"),"Completar / revisar",IF(AND(D99="Rectificativa",OR(M99="",M99=A99,COUNTIFS('Documentos'!$A$8:$A$107,M99)&lt;&gt;1)),"Revisar original",IF(OR(P99="",AND(P99&lt;&gt;"EUR",OR(NOT(ISNUMBER(Q99)),R99=""))),"Revisar divisa",IF(AND(B99="Gasto",NOT(ISNUMBER(I99))),"Falta recepción","Revisado")))))))))))</x:f>
      </x:c>
      <x:c r="U99" s="12" t="str">
        <x:f>IF(A99="","",COUNTIFS('Lineas'!$B$8:$B$107,A99))</x:f>
      </x:c>
      <x:c r="V99" s="12" t="str">
        <x:f>IF(A99="","",COUNTIFS('Lineas'!$B$8:$B$107,A99,'Lineas'!$Z$8:$Z$107,"&lt;&gt;Revisado"))</x:f>
      </x:c>
      <x:c r="W99" s="15" t="str">
        <x:f>IF(A99="","",IF(OR(T99&lt;&gt;"Revisado",U99=0,V99&gt;0),"Pendiente",ROUND(SUMIFS('Lineas'!$Y$8:$Y$107,'Lineas'!$B$8:$B$107,A99),2)))</x:f>
      </x:c>
      <x:c r="X99" s="15" t="str">
        <x:f>IF(A99="","",IF(AA99&gt;0,"Pendiente",ROUND(SUMIFS('Caja'!$D$8:$D$107,'Caja'!$B$8:$B$107,A99),2)))</x:f>
      </x:c>
      <x:c r="Y99" s="15" t="str">
        <x:f>IF(A99="","",IF(AND(ISNUMBER(W99),ISNUMBER(X99)),ROUND(W99-X99,2),"Pendiente"))</x:f>
      </x:c>
      <x:c r="Z99" s="12" t="str">
        <x:f>IF(A99="","",IF(NOT(ISNUMBER(Y99)),"Revisar datos",IF(ABS(Y99)&lt;=0.01,"Cerrado (tol. 0,01)",IF(AND(W99&gt;=0,Y99&lt;0),"Exceso cobro/pago","Pendiente"))))</x:f>
      </x:c>
      <x:c r="AA99" s="12" t="str">
        <x:f>IF(A99="","",COUNTIFS('Caja'!$B$8:$B$107,A99,'Caja'!$K$8:$K$107,"&lt;&gt;Revisado"))</x:f>
      </x:c>
      <x:c r="AB99" s="12" t="str">
        <x:f>IF(A99="","",IF(COUNTIFS('Documentos'!$B$8:$B$107,B99,'Documentos'!$C$8:$C$107,C99,'Documentos'!$E$8:$E$107,E99,'Documentos'!$F$8:$F$107,F99,'Documentos'!$K$8:$K$107,K99)&gt;1,"Comprobar documento repetido",""))</x:f>
      </x:c>
      <x:c r="AC99" s="11"/>
      <x:c r="AD99" s="12" t="str">
        <x:f>IF(A99="","",IF(AND(ISNUMBER(G99),ISNUMBER(H99)),IF(OR(YEAR(G99)&lt;&gt;YEAR(H99),INT((MONTH(G99)-1)/3)&lt;&gt;INT((MONTH(H99)-1)/3),COUNTIFS('Caja'!$B$8:$B$107,A99,'Caja'!$N$8:$N$107,"&lt;&gt;"&amp;YEAR(G99))+COUNTIFS('Caja'!$B$8:$B$107,A99,'Caja'!$O$8:$O$107,"&lt;&gt;"&amp;(INT((MONTH(G99)-1)/3)+1))&gt;0),"Revisar fechas de imputación",""),"Revisar fechas"))</x:f>
      </x:c>
      <x:c r="AE99" s="2"/>
      <x:c r="AF99" s="2"/>
      <x:c r="AG99" s="2"/>
      <x:c r="AH99" s="2"/>
      <x:c r="AI99" s="2"/>
      <x:c r="AJ99" s="2"/>
    </x:row>
    <x:row r="100" ht="23" customHeight="1">
      <x:c r="A100" s="11"/>
      <x:c r="B100" s="11"/>
      <x:c r="C100" s="11"/>
      <x:c r="D100" s="11"/>
      <x:c r="E100" s="11"/>
      <x:c r="F100" s="11"/>
      <x:c r="G100" s="13"/>
      <x:c r="H100" s="13"/>
      <x:c r="I100" s="13"/>
      <x:c r="J100" s="11"/>
      <x:c r="K100" s="11"/>
      <x:c r="L100" s="11"/>
      <x:c r="M100" s="11"/>
      <x:c r="N100" s="11"/>
      <x:c r="O100" s="11"/>
      <x:c r="P100" s="11"/>
      <x:c r="Q100" s="14"/>
      <x:c r="R100" s="11"/>
      <x:c r="S100" s="11"/>
      <x:c r="T100" s="12" t="str">
        <x:f>IF(COUNTA(A100:S100)=0,"",IF(AND(B100="Gasto",AC100=""),"Falta número recepción",IF(COUNTA(A100:S100)=0,"",IF(NOT(AND(OR(B100="Ingreso",B100="Gasto"),OR(D100="Factura",D100="Rectificativa",D100="Anticipo",D100="Otro"))),"Revisar clasificación",IF(COUNTA(A100:S100)=0,"",IF(A100="","Falta ID",IF(OR(OR(ISNUMBER(FIND("*",A100)),ISNUMBER(FIND("?",A100))),COUNTIFS('Documentos'!$A$8:$A$107,A100)&lt;&gt;1),"ID inválido o duplicado",IF(OR(B100="",NOT(COUNTIFS('Instrucciones'!$A$15:$A$24,C100)=1),D100="",F100="",NOT(ISNUMBER(G100)),NOT(ISNUMBER(H100)),J100="",K100="",L100="",N100="",O100&lt;&gt;"Confirmado"),"Completar / revisar",IF(AND(D100="Rectificativa",OR(M100="",M100=A100,COUNTIFS('Documentos'!$A$8:$A$107,M100)&lt;&gt;1)),"Revisar original",IF(OR(P100="",AND(P100&lt;&gt;"EUR",OR(NOT(ISNUMBER(Q100)),R100=""))),"Revisar divisa",IF(AND(B100="Gasto",NOT(ISNUMBER(I100))),"Falta recepción","Revisado")))))))))))</x:f>
      </x:c>
      <x:c r="U100" s="12" t="str">
        <x:f>IF(A100="","",COUNTIFS('Lineas'!$B$8:$B$107,A100))</x:f>
      </x:c>
      <x:c r="V100" s="12" t="str">
        <x:f>IF(A100="","",COUNTIFS('Lineas'!$B$8:$B$107,A100,'Lineas'!$Z$8:$Z$107,"&lt;&gt;Revisado"))</x:f>
      </x:c>
      <x:c r="W100" s="15" t="str">
        <x:f>IF(A100="","",IF(OR(T100&lt;&gt;"Revisado",U100=0,V100&gt;0),"Pendiente",ROUND(SUMIFS('Lineas'!$Y$8:$Y$107,'Lineas'!$B$8:$B$107,A100),2)))</x:f>
      </x:c>
      <x:c r="X100" s="15" t="str">
        <x:f>IF(A100="","",IF(AA100&gt;0,"Pendiente",ROUND(SUMIFS('Caja'!$D$8:$D$107,'Caja'!$B$8:$B$107,A100),2)))</x:f>
      </x:c>
      <x:c r="Y100" s="15" t="str">
        <x:f>IF(A100="","",IF(AND(ISNUMBER(W100),ISNUMBER(X100)),ROUND(W100-X100,2),"Pendiente"))</x:f>
      </x:c>
      <x:c r="Z100" s="12" t="str">
        <x:f>IF(A100="","",IF(NOT(ISNUMBER(Y100)),"Revisar datos",IF(ABS(Y100)&lt;=0.01,"Cerrado (tol. 0,01)",IF(AND(W100&gt;=0,Y100&lt;0),"Exceso cobro/pago","Pendiente"))))</x:f>
      </x:c>
      <x:c r="AA100" s="12" t="str">
        <x:f>IF(A100="","",COUNTIFS('Caja'!$B$8:$B$107,A100,'Caja'!$K$8:$K$107,"&lt;&gt;Revisado"))</x:f>
      </x:c>
      <x:c r="AB100" s="12" t="str">
        <x:f>IF(A100="","",IF(COUNTIFS('Documentos'!$B$8:$B$107,B100,'Documentos'!$C$8:$C$107,C100,'Documentos'!$E$8:$E$107,E100,'Documentos'!$F$8:$F$107,F100,'Documentos'!$K$8:$K$107,K100)&gt;1,"Comprobar documento repetido",""))</x:f>
      </x:c>
      <x:c r="AC100" s="11"/>
      <x:c r="AD100" s="12" t="str">
        <x:f>IF(A100="","",IF(AND(ISNUMBER(G100),ISNUMBER(H100)),IF(OR(YEAR(G100)&lt;&gt;YEAR(H100),INT((MONTH(G100)-1)/3)&lt;&gt;INT((MONTH(H100)-1)/3),COUNTIFS('Caja'!$B$8:$B$107,A100,'Caja'!$N$8:$N$107,"&lt;&gt;"&amp;YEAR(G100))+COUNTIFS('Caja'!$B$8:$B$107,A100,'Caja'!$O$8:$O$107,"&lt;&gt;"&amp;(INT((MONTH(G100)-1)/3)+1))&gt;0),"Revisar fechas de imputación",""),"Revisar fechas"))</x:f>
      </x:c>
      <x:c r="AE100" s="2"/>
      <x:c r="AF100" s="2"/>
      <x:c r="AG100" s="2"/>
      <x:c r="AH100" s="2"/>
      <x:c r="AI100" s="2"/>
      <x:c r="AJ100" s="2"/>
    </x:row>
    <x:row r="101" ht="23" customHeight="1">
      <x:c r="A101" s="11"/>
      <x:c r="B101" s="11"/>
      <x:c r="C101" s="11"/>
      <x:c r="D101" s="11"/>
      <x:c r="E101" s="11"/>
      <x:c r="F101" s="11"/>
      <x:c r="G101" s="13"/>
      <x:c r="H101" s="13"/>
      <x:c r="I101" s="13"/>
      <x:c r="J101" s="11"/>
      <x:c r="K101" s="11"/>
      <x:c r="L101" s="11"/>
      <x:c r="M101" s="11"/>
      <x:c r="N101" s="11"/>
      <x:c r="O101" s="11"/>
      <x:c r="P101" s="11"/>
      <x:c r="Q101" s="14"/>
      <x:c r="R101" s="11"/>
      <x:c r="S101" s="11"/>
      <x:c r="T101" s="12" t="str">
        <x:f>IF(COUNTA(A101:S101)=0,"",IF(AND(B101="Gasto",AC101=""),"Falta número recepción",IF(COUNTA(A101:S101)=0,"",IF(NOT(AND(OR(B101="Ingreso",B101="Gasto"),OR(D101="Factura",D101="Rectificativa",D101="Anticipo",D101="Otro"))),"Revisar clasificación",IF(COUNTA(A101:S101)=0,"",IF(A101="","Falta ID",IF(OR(OR(ISNUMBER(FIND("*",A101)),ISNUMBER(FIND("?",A101))),COUNTIFS('Documentos'!$A$8:$A$107,A101)&lt;&gt;1),"ID inválido o duplicado",IF(OR(B101="",NOT(COUNTIFS('Instrucciones'!$A$15:$A$24,C101)=1),D101="",F101="",NOT(ISNUMBER(G101)),NOT(ISNUMBER(H101)),J101="",K101="",L101="",N101="",O101&lt;&gt;"Confirmado"),"Completar / revisar",IF(AND(D101="Rectificativa",OR(M101="",M101=A101,COUNTIFS('Documentos'!$A$8:$A$107,M101)&lt;&gt;1)),"Revisar original",IF(OR(P101="",AND(P101&lt;&gt;"EUR",OR(NOT(ISNUMBER(Q101)),R101=""))),"Revisar divisa",IF(AND(B101="Gasto",NOT(ISNUMBER(I101))),"Falta recepción","Revisado")))))))))))</x:f>
      </x:c>
      <x:c r="U101" s="12" t="str">
        <x:f>IF(A101="","",COUNTIFS('Lineas'!$B$8:$B$107,A101))</x:f>
      </x:c>
      <x:c r="V101" s="12" t="str">
        <x:f>IF(A101="","",COUNTIFS('Lineas'!$B$8:$B$107,A101,'Lineas'!$Z$8:$Z$107,"&lt;&gt;Revisado"))</x:f>
      </x:c>
      <x:c r="W101" s="15" t="str">
        <x:f>IF(A101="","",IF(OR(T101&lt;&gt;"Revisado",U101=0,V101&gt;0),"Pendiente",ROUND(SUMIFS('Lineas'!$Y$8:$Y$107,'Lineas'!$B$8:$B$107,A101),2)))</x:f>
      </x:c>
      <x:c r="X101" s="15" t="str">
        <x:f>IF(A101="","",IF(AA101&gt;0,"Pendiente",ROUND(SUMIFS('Caja'!$D$8:$D$107,'Caja'!$B$8:$B$107,A101),2)))</x:f>
      </x:c>
      <x:c r="Y101" s="15" t="str">
        <x:f>IF(A101="","",IF(AND(ISNUMBER(W101),ISNUMBER(X101)),ROUND(W101-X101,2),"Pendiente"))</x:f>
      </x:c>
      <x:c r="Z101" s="12" t="str">
        <x:f>IF(A101="","",IF(NOT(ISNUMBER(Y101)),"Revisar datos",IF(ABS(Y101)&lt;=0.01,"Cerrado (tol. 0,01)",IF(AND(W101&gt;=0,Y101&lt;0),"Exceso cobro/pago","Pendiente"))))</x:f>
      </x:c>
      <x:c r="AA101" s="12" t="str">
        <x:f>IF(A101="","",COUNTIFS('Caja'!$B$8:$B$107,A101,'Caja'!$K$8:$K$107,"&lt;&gt;Revisado"))</x:f>
      </x:c>
      <x:c r="AB101" s="12" t="str">
        <x:f>IF(A101="","",IF(COUNTIFS('Documentos'!$B$8:$B$107,B101,'Documentos'!$C$8:$C$107,C101,'Documentos'!$E$8:$E$107,E101,'Documentos'!$F$8:$F$107,F101,'Documentos'!$K$8:$K$107,K101)&gt;1,"Comprobar documento repetido",""))</x:f>
      </x:c>
      <x:c r="AC101" s="11"/>
      <x:c r="AD101" s="12" t="str">
        <x:f>IF(A101="","",IF(AND(ISNUMBER(G101),ISNUMBER(H101)),IF(OR(YEAR(G101)&lt;&gt;YEAR(H101),INT((MONTH(G101)-1)/3)&lt;&gt;INT((MONTH(H101)-1)/3),COUNTIFS('Caja'!$B$8:$B$107,A101,'Caja'!$N$8:$N$107,"&lt;&gt;"&amp;YEAR(G101))+COUNTIFS('Caja'!$B$8:$B$107,A101,'Caja'!$O$8:$O$107,"&lt;&gt;"&amp;(INT((MONTH(G101)-1)/3)+1))&gt;0),"Revisar fechas de imputación",""),"Revisar fechas"))</x:f>
      </x:c>
      <x:c r="AE101" s="2"/>
      <x:c r="AF101" s="2"/>
      <x:c r="AG101" s="2"/>
      <x:c r="AH101" s="2"/>
      <x:c r="AI101" s="2"/>
      <x:c r="AJ101" s="2"/>
    </x:row>
    <x:row r="102" ht="23" customHeight="1">
      <x:c r="A102" s="11"/>
      <x:c r="B102" s="11"/>
      <x:c r="C102" s="11"/>
      <x:c r="D102" s="11"/>
      <x:c r="E102" s="11"/>
      <x:c r="F102" s="11"/>
      <x:c r="G102" s="13"/>
      <x:c r="H102" s="13"/>
      <x:c r="I102" s="13"/>
      <x:c r="J102" s="11"/>
      <x:c r="K102" s="11"/>
      <x:c r="L102" s="11"/>
      <x:c r="M102" s="11"/>
      <x:c r="N102" s="11"/>
      <x:c r="O102" s="11"/>
      <x:c r="P102" s="11"/>
      <x:c r="Q102" s="14"/>
      <x:c r="R102" s="11"/>
      <x:c r="S102" s="11"/>
      <x:c r="T102" s="12" t="str">
        <x:f>IF(COUNTA(A102:S102)=0,"",IF(AND(B102="Gasto",AC102=""),"Falta número recepción",IF(COUNTA(A102:S102)=0,"",IF(NOT(AND(OR(B102="Ingreso",B102="Gasto"),OR(D102="Factura",D102="Rectificativa",D102="Anticipo",D102="Otro"))),"Revisar clasificación",IF(COUNTA(A102:S102)=0,"",IF(A102="","Falta ID",IF(OR(OR(ISNUMBER(FIND("*",A102)),ISNUMBER(FIND("?",A102))),COUNTIFS('Documentos'!$A$8:$A$107,A102)&lt;&gt;1),"ID inválido o duplicado",IF(OR(B102="",NOT(COUNTIFS('Instrucciones'!$A$15:$A$24,C102)=1),D102="",F102="",NOT(ISNUMBER(G102)),NOT(ISNUMBER(H102)),J102="",K102="",L102="",N102="",O102&lt;&gt;"Confirmado"),"Completar / revisar",IF(AND(D102="Rectificativa",OR(M102="",M102=A102,COUNTIFS('Documentos'!$A$8:$A$107,M102)&lt;&gt;1)),"Revisar original",IF(OR(P102="",AND(P102&lt;&gt;"EUR",OR(NOT(ISNUMBER(Q102)),R102=""))),"Revisar divisa",IF(AND(B102="Gasto",NOT(ISNUMBER(I102))),"Falta recepción","Revisado")))))))))))</x:f>
      </x:c>
      <x:c r="U102" s="12" t="str">
        <x:f>IF(A102="","",COUNTIFS('Lineas'!$B$8:$B$107,A102))</x:f>
      </x:c>
      <x:c r="V102" s="12" t="str">
        <x:f>IF(A102="","",COUNTIFS('Lineas'!$B$8:$B$107,A102,'Lineas'!$Z$8:$Z$107,"&lt;&gt;Revisado"))</x:f>
      </x:c>
      <x:c r="W102" s="15" t="str">
        <x:f>IF(A102="","",IF(OR(T102&lt;&gt;"Revisado",U102=0,V102&gt;0),"Pendiente",ROUND(SUMIFS('Lineas'!$Y$8:$Y$107,'Lineas'!$B$8:$B$107,A102),2)))</x:f>
      </x:c>
      <x:c r="X102" s="15" t="str">
        <x:f>IF(A102="","",IF(AA102&gt;0,"Pendiente",ROUND(SUMIFS('Caja'!$D$8:$D$107,'Caja'!$B$8:$B$107,A102),2)))</x:f>
      </x:c>
      <x:c r="Y102" s="15" t="str">
        <x:f>IF(A102="","",IF(AND(ISNUMBER(W102),ISNUMBER(X102)),ROUND(W102-X102,2),"Pendiente"))</x:f>
      </x:c>
      <x:c r="Z102" s="12" t="str">
        <x:f>IF(A102="","",IF(NOT(ISNUMBER(Y102)),"Revisar datos",IF(ABS(Y102)&lt;=0.01,"Cerrado (tol. 0,01)",IF(AND(W102&gt;=0,Y102&lt;0),"Exceso cobro/pago","Pendiente"))))</x:f>
      </x:c>
      <x:c r="AA102" s="12" t="str">
        <x:f>IF(A102="","",COUNTIFS('Caja'!$B$8:$B$107,A102,'Caja'!$K$8:$K$107,"&lt;&gt;Revisado"))</x:f>
      </x:c>
      <x:c r="AB102" s="12" t="str">
        <x:f>IF(A102="","",IF(COUNTIFS('Documentos'!$B$8:$B$107,B102,'Documentos'!$C$8:$C$107,C102,'Documentos'!$E$8:$E$107,E102,'Documentos'!$F$8:$F$107,F102,'Documentos'!$K$8:$K$107,K102)&gt;1,"Comprobar documento repetido",""))</x:f>
      </x:c>
      <x:c r="AC102" s="11"/>
      <x:c r="AD102" s="12" t="str">
        <x:f>IF(A102="","",IF(AND(ISNUMBER(G102),ISNUMBER(H102)),IF(OR(YEAR(G102)&lt;&gt;YEAR(H102),INT((MONTH(G102)-1)/3)&lt;&gt;INT((MONTH(H102)-1)/3),COUNTIFS('Caja'!$B$8:$B$107,A102,'Caja'!$N$8:$N$107,"&lt;&gt;"&amp;YEAR(G102))+COUNTIFS('Caja'!$B$8:$B$107,A102,'Caja'!$O$8:$O$107,"&lt;&gt;"&amp;(INT((MONTH(G102)-1)/3)+1))&gt;0),"Revisar fechas de imputación",""),"Revisar fechas"))</x:f>
      </x:c>
      <x:c r="AE102" s="2"/>
      <x:c r="AF102" s="2"/>
      <x:c r="AG102" s="2"/>
      <x:c r="AH102" s="2"/>
      <x:c r="AI102" s="2"/>
      <x:c r="AJ102" s="2"/>
    </x:row>
    <x:row r="103" ht="23" customHeight="1">
      <x:c r="A103" s="11"/>
      <x:c r="B103" s="11"/>
      <x:c r="C103" s="11"/>
      <x:c r="D103" s="11"/>
      <x:c r="E103" s="11"/>
      <x:c r="F103" s="11"/>
      <x:c r="G103" s="13"/>
      <x:c r="H103" s="13"/>
      <x:c r="I103" s="13"/>
      <x:c r="J103" s="11"/>
      <x:c r="K103" s="11"/>
      <x:c r="L103" s="11"/>
      <x:c r="M103" s="11"/>
      <x:c r="N103" s="11"/>
      <x:c r="O103" s="11"/>
      <x:c r="P103" s="11"/>
      <x:c r="Q103" s="14"/>
      <x:c r="R103" s="11"/>
      <x:c r="S103" s="11"/>
      <x:c r="T103" s="12" t="str">
        <x:f>IF(COUNTA(A103:S103)=0,"",IF(AND(B103="Gasto",AC103=""),"Falta número recepción",IF(COUNTA(A103:S103)=0,"",IF(NOT(AND(OR(B103="Ingreso",B103="Gasto"),OR(D103="Factura",D103="Rectificativa",D103="Anticipo",D103="Otro"))),"Revisar clasificación",IF(COUNTA(A103:S103)=0,"",IF(A103="","Falta ID",IF(OR(OR(ISNUMBER(FIND("*",A103)),ISNUMBER(FIND("?",A103))),COUNTIFS('Documentos'!$A$8:$A$107,A103)&lt;&gt;1),"ID inválido o duplicado",IF(OR(B103="",NOT(COUNTIFS('Instrucciones'!$A$15:$A$24,C103)=1),D103="",F103="",NOT(ISNUMBER(G103)),NOT(ISNUMBER(H103)),J103="",K103="",L103="",N103="",O103&lt;&gt;"Confirmado"),"Completar / revisar",IF(AND(D103="Rectificativa",OR(M103="",M103=A103,COUNTIFS('Documentos'!$A$8:$A$107,M103)&lt;&gt;1)),"Revisar original",IF(OR(P103="",AND(P103&lt;&gt;"EUR",OR(NOT(ISNUMBER(Q103)),R103=""))),"Revisar divisa",IF(AND(B103="Gasto",NOT(ISNUMBER(I103))),"Falta recepción","Revisado")))))))))))</x:f>
      </x:c>
      <x:c r="U103" s="12" t="str">
        <x:f>IF(A103="","",COUNTIFS('Lineas'!$B$8:$B$107,A103))</x:f>
      </x:c>
      <x:c r="V103" s="12" t="str">
        <x:f>IF(A103="","",COUNTIFS('Lineas'!$B$8:$B$107,A103,'Lineas'!$Z$8:$Z$107,"&lt;&gt;Revisado"))</x:f>
      </x:c>
      <x:c r="W103" s="15" t="str">
        <x:f>IF(A103="","",IF(OR(T103&lt;&gt;"Revisado",U103=0,V103&gt;0),"Pendiente",ROUND(SUMIFS('Lineas'!$Y$8:$Y$107,'Lineas'!$B$8:$B$107,A103),2)))</x:f>
      </x:c>
      <x:c r="X103" s="15" t="str">
        <x:f>IF(A103="","",IF(AA103&gt;0,"Pendiente",ROUND(SUMIFS('Caja'!$D$8:$D$107,'Caja'!$B$8:$B$107,A103),2)))</x:f>
      </x:c>
      <x:c r="Y103" s="15" t="str">
        <x:f>IF(A103="","",IF(AND(ISNUMBER(W103),ISNUMBER(X103)),ROUND(W103-X103,2),"Pendiente"))</x:f>
      </x:c>
      <x:c r="Z103" s="12" t="str">
        <x:f>IF(A103="","",IF(NOT(ISNUMBER(Y103)),"Revisar datos",IF(ABS(Y103)&lt;=0.01,"Cerrado (tol. 0,01)",IF(AND(W103&gt;=0,Y103&lt;0),"Exceso cobro/pago","Pendiente"))))</x:f>
      </x:c>
      <x:c r="AA103" s="12" t="str">
        <x:f>IF(A103="","",COUNTIFS('Caja'!$B$8:$B$107,A103,'Caja'!$K$8:$K$107,"&lt;&gt;Revisado"))</x:f>
      </x:c>
      <x:c r="AB103" s="12" t="str">
        <x:f>IF(A103="","",IF(COUNTIFS('Documentos'!$B$8:$B$107,B103,'Documentos'!$C$8:$C$107,C103,'Documentos'!$E$8:$E$107,E103,'Documentos'!$F$8:$F$107,F103,'Documentos'!$K$8:$K$107,K103)&gt;1,"Comprobar documento repetido",""))</x:f>
      </x:c>
      <x:c r="AC103" s="11"/>
      <x:c r="AD103" s="12" t="str">
        <x:f>IF(A103="","",IF(AND(ISNUMBER(G103),ISNUMBER(H103)),IF(OR(YEAR(G103)&lt;&gt;YEAR(H103),INT((MONTH(G103)-1)/3)&lt;&gt;INT((MONTH(H103)-1)/3),COUNTIFS('Caja'!$B$8:$B$107,A103,'Caja'!$N$8:$N$107,"&lt;&gt;"&amp;YEAR(G103))+COUNTIFS('Caja'!$B$8:$B$107,A103,'Caja'!$O$8:$O$107,"&lt;&gt;"&amp;(INT((MONTH(G103)-1)/3)+1))&gt;0),"Revisar fechas de imputación",""),"Revisar fechas"))</x:f>
      </x:c>
      <x:c r="AE103" s="2"/>
      <x:c r="AF103" s="2"/>
      <x:c r="AG103" s="2"/>
      <x:c r="AH103" s="2"/>
      <x:c r="AI103" s="2"/>
      <x:c r="AJ103" s="2"/>
    </x:row>
    <x:row r="104" ht="23" customHeight="1">
      <x:c r="A104" s="11"/>
      <x:c r="B104" s="11"/>
      <x:c r="C104" s="11"/>
      <x:c r="D104" s="11"/>
      <x:c r="E104" s="11"/>
      <x:c r="F104" s="11"/>
      <x:c r="G104" s="13"/>
      <x:c r="H104" s="13"/>
      <x:c r="I104" s="13"/>
      <x:c r="J104" s="11"/>
      <x:c r="K104" s="11"/>
      <x:c r="L104" s="11"/>
      <x:c r="M104" s="11"/>
      <x:c r="N104" s="11"/>
      <x:c r="O104" s="11"/>
      <x:c r="P104" s="11"/>
      <x:c r="Q104" s="14"/>
      <x:c r="R104" s="11"/>
      <x:c r="S104" s="11"/>
      <x:c r="T104" s="12" t="str">
        <x:f>IF(COUNTA(A104:S104)=0,"",IF(AND(B104="Gasto",AC104=""),"Falta número recepción",IF(COUNTA(A104:S104)=0,"",IF(NOT(AND(OR(B104="Ingreso",B104="Gasto"),OR(D104="Factura",D104="Rectificativa",D104="Anticipo",D104="Otro"))),"Revisar clasificación",IF(COUNTA(A104:S104)=0,"",IF(A104="","Falta ID",IF(OR(OR(ISNUMBER(FIND("*",A104)),ISNUMBER(FIND("?",A104))),COUNTIFS('Documentos'!$A$8:$A$107,A104)&lt;&gt;1),"ID inválido o duplicado",IF(OR(B104="",NOT(COUNTIFS('Instrucciones'!$A$15:$A$24,C104)=1),D104="",F104="",NOT(ISNUMBER(G104)),NOT(ISNUMBER(H104)),J104="",K104="",L104="",N104="",O104&lt;&gt;"Confirmado"),"Completar / revisar",IF(AND(D104="Rectificativa",OR(M104="",M104=A104,COUNTIFS('Documentos'!$A$8:$A$107,M104)&lt;&gt;1)),"Revisar original",IF(OR(P104="",AND(P104&lt;&gt;"EUR",OR(NOT(ISNUMBER(Q104)),R104=""))),"Revisar divisa",IF(AND(B104="Gasto",NOT(ISNUMBER(I104))),"Falta recepción","Revisado")))))))))))</x:f>
      </x:c>
      <x:c r="U104" s="12" t="str">
        <x:f>IF(A104="","",COUNTIFS('Lineas'!$B$8:$B$107,A104))</x:f>
      </x:c>
      <x:c r="V104" s="12" t="str">
        <x:f>IF(A104="","",COUNTIFS('Lineas'!$B$8:$B$107,A104,'Lineas'!$Z$8:$Z$107,"&lt;&gt;Revisado"))</x:f>
      </x:c>
      <x:c r="W104" s="15" t="str">
        <x:f>IF(A104="","",IF(OR(T104&lt;&gt;"Revisado",U104=0,V104&gt;0),"Pendiente",ROUND(SUMIFS('Lineas'!$Y$8:$Y$107,'Lineas'!$B$8:$B$107,A104),2)))</x:f>
      </x:c>
      <x:c r="X104" s="15" t="str">
        <x:f>IF(A104="","",IF(AA104&gt;0,"Pendiente",ROUND(SUMIFS('Caja'!$D$8:$D$107,'Caja'!$B$8:$B$107,A104),2)))</x:f>
      </x:c>
      <x:c r="Y104" s="15" t="str">
        <x:f>IF(A104="","",IF(AND(ISNUMBER(W104),ISNUMBER(X104)),ROUND(W104-X104,2),"Pendiente"))</x:f>
      </x:c>
      <x:c r="Z104" s="12" t="str">
        <x:f>IF(A104="","",IF(NOT(ISNUMBER(Y104)),"Revisar datos",IF(ABS(Y104)&lt;=0.01,"Cerrado (tol. 0,01)",IF(AND(W104&gt;=0,Y104&lt;0),"Exceso cobro/pago","Pendiente"))))</x:f>
      </x:c>
      <x:c r="AA104" s="12" t="str">
        <x:f>IF(A104="","",COUNTIFS('Caja'!$B$8:$B$107,A104,'Caja'!$K$8:$K$107,"&lt;&gt;Revisado"))</x:f>
      </x:c>
      <x:c r="AB104" s="12" t="str">
        <x:f>IF(A104="","",IF(COUNTIFS('Documentos'!$B$8:$B$107,B104,'Documentos'!$C$8:$C$107,C104,'Documentos'!$E$8:$E$107,E104,'Documentos'!$F$8:$F$107,F104,'Documentos'!$K$8:$K$107,K104)&gt;1,"Comprobar documento repetido",""))</x:f>
      </x:c>
      <x:c r="AC104" s="11"/>
      <x:c r="AD104" s="12" t="str">
        <x:f>IF(A104="","",IF(AND(ISNUMBER(G104),ISNUMBER(H104)),IF(OR(YEAR(G104)&lt;&gt;YEAR(H104),INT((MONTH(G104)-1)/3)&lt;&gt;INT((MONTH(H104)-1)/3),COUNTIFS('Caja'!$B$8:$B$107,A104,'Caja'!$N$8:$N$107,"&lt;&gt;"&amp;YEAR(G104))+COUNTIFS('Caja'!$B$8:$B$107,A104,'Caja'!$O$8:$O$107,"&lt;&gt;"&amp;(INT((MONTH(G104)-1)/3)+1))&gt;0),"Revisar fechas de imputación",""),"Revisar fechas"))</x:f>
      </x:c>
      <x:c r="AE104" s="2"/>
      <x:c r="AF104" s="2"/>
      <x:c r="AG104" s="2"/>
      <x:c r="AH104" s="2"/>
      <x:c r="AI104" s="2"/>
      <x:c r="AJ104" s="2"/>
    </x:row>
    <x:row r="105" ht="23" customHeight="1">
      <x:c r="A105" s="11"/>
      <x:c r="B105" s="11"/>
      <x:c r="C105" s="11"/>
      <x:c r="D105" s="11"/>
      <x:c r="E105" s="11"/>
      <x:c r="F105" s="11"/>
      <x:c r="G105" s="13"/>
      <x:c r="H105" s="13"/>
      <x:c r="I105" s="13"/>
      <x:c r="J105" s="11"/>
      <x:c r="K105" s="11"/>
      <x:c r="L105" s="11"/>
      <x:c r="M105" s="11"/>
      <x:c r="N105" s="11"/>
      <x:c r="O105" s="11"/>
      <x:c r="P105" s="11"/>
      <x:c r="Q105" s="14"/>
      <x:c r="R105" s="11"/>
      <x:c r="S105" s="11"/>
      <x:c r="T105" s="12" t="str">
        <x:f>IF(COUNTA(A105:S105)=0,"",IF(AND(B105="Gasto",AC105=""),"Falta número recepción",IF(COUNTA(A105:S105)=0,"",IF(NOT(AND(OR(B105="Ingreso",B105="Gasto"),OR(D105="Factura",D105="Rectificativa",D105="Anticipo",D105="Otro"))),"Revisar clasificación",IF(COUNTA(A105:S105)=0,"",IF(A105="","Falta ID",IF(OR(OR(ISNUMBER(FIND("*",A105)),ISNUMBER(FIND("?",A105))),COUNTIFS('Documentos'!$A$8:$A$107,A105)&lt;&gt;1),"ID inválido o duplicado",IF(OR(B105="",NOT(COUNTIFS('Instrucciones'!$A$15:$A$24,C105)=1),D105="",F105="",NOT(ISNUMBER(G105)),NOT(ISNUMBER(H105)),J105="",K105="",L105="",N105="",O105&lt;&gt;"Confirmado"),"Completar / revisar",IF(AND(D105="Rectificativa",OR(M105="",M105=A105,COUNTIFS('Documentos'!$A$8:$A$107,M105)&lt;&gt;1)),"Revisar original",IF(OR(P105="",AND(P105&lt;&gt;"EUR",OR(NOT(ISNUMBER(Q105)),R105=""))),"Revisar divisa",IF(AND(B105="Gasto",NOT(ISNUMBER(I105))),"Falta recepción","Revisado")))))))))))</x:f>
      </x:c>
      <x:c r="U105" s="12" t="str">
        <x:f>IF(A105="","",COUNTIFS('Lineas'!$B$8:$B$107,A105))</x:f>
      </x:c>
      <x:c r="V105" s="12" t="str">
        <x:f>IF(A105="","",COUNTIFS('Lineas'!$B$8:$B$107,A105,'Lineas'!$Z$8:$Z$107,"&lt;&gt;Revisado"))</x:f>
      </x:c>
      <x:c r="W105" s="15" t="str">
        <x:f>IF(A105="","",IF(OR(T105&lt;&gt;"Revisado",U105=0,V105&gt;0),"Pendiente",ROUND(SUMIFS('Lineas'!$Y$8:$Y$107,'Lineas'!$B$8:$B$107,A105),2)))</x:f>
      </x:c>
      <x:c r="X105" s="15" t="str">
        <x:f>IF(A105="","",IF(AA105&gt;0,"Pendiente",ROUND(SUMIFS('Caja'!$D$8:$D$107,'Caja'!$B$8:$B$107,A105),2)))</x:f>
      </x:c>
      <x:c r="Y105" s="15" t="str">
        <x:f>IF(A105="","",IF(AND(ISNUMBER(W105),ISNUMBER(X105)),ROUND(W105-X105,2),"Pendiente"))</x:f>
      </x:c>
      <x:c r="Z105" s="12" t="str">
        <x:f>IF(A105="","",IF(NOT(ISNUMBER(Y105)),"Revisar datos",IF(ABS(Y105)&lt;=0.01,"Cerrado (tol. 0,01)",IF(AND(W105&gt;=0,Y105&lt;0),"Exceso cobro/pago","Pendiente"))))</x:f>
      </x:c>
      <x:c r="AA105" s="12" t="str">
        <x:f>IF(A105="","",COUNTIFS('Caja'!$B$8:$B$107,A105,'Caja'!$K$8:$K$107,"&lt;&gt;Revisado"))</x:f>
      </x:c>
      <x:c r="AB105" s="12" t="str">
        <x:f>IF(A105="","",IF(COUNTIFS('Documentos'!$B$8:$B$107,B105,'Documentos'!$C$8:$C$107,C105,'Documentos'!$E$8:$E$107,E105,'Documentos'!$F$8:$F$107,F105,'Documentos'!$K$8:$K$107,K105)&gt;1,"Comprobar documento repetido",""))</x:f>
      </x:c>
      <x:c r="AC105" s="11"/>
      <x:c r="AD105" s="12" t="str">
        <x:f>IF(A105="","",IF(AND(ISNUMBER(G105),ISNUMBER(H105)),IF(OR(YEAR(G105)&lt;&gt;YEAR(H105),INT((MONTH(G105)-1)/3)&lt;&gt;INT((MONTH(H105)-1)/3),COUNTIFS('Caja'!$B$8:$B$107,A105,'Caja'!$N$8:$N$107,"&lt;&gt;"&amp;YEAR(G105))+COUNTIFS('Caja'!$B$8:$B$107,A105,'Caja'!$O$8:$O$107,"&lt;&gt;"&amp;(INT((MONTH(G105)-1)/3)+1))&gt;0),"Revisar fechas de imputación",""),"Revisar fechas"))</x:f>
      </x:c>
      <x:c r="AE105" s="2"/>
      <x:c r="AF105" s="2"/>
      <x:c r="AG105" s="2"/>
      <x:c r="AH105" s="2"/>
      <x:c r="AI105" s="2"/>
      <x:c r="AJ105" s="2"/>
    </x:row>
    <x:row r="106" ht="23" customHeight="1">
      <x:c r="A106" s="11"/>
      <x:c r="B106" s="11"/>
      <x:c r="C106" s="11"/>
      <x:c r="D106" s="11"/>
      <x:c r="E106" s="11"/>
      <x:c r="F106" s="11"/>
      <x:c r="G106" s="13"/>
      <x:c r="H106" s="13"/>
      <x:c r="I106" s="13"/>
      <x:c r="J106" s="11"/>
      <x:c r="K106" s="11"/>
      <x:c r="L106" s="11"/>
      <x:c r="M106" s="11"/>
      <x:c r="N106" s="11"/>
      <x:c r="O106" s="11"/>
      <x:c r="P106" s="11"/>
      <x:c r="Q106" s="14"/>
      <x:c r="R106" s="11"/>
      <x:c r="S106" s="11"/>
      <x:c r="T106" s="12" t="str">
        <x:f>IF(COUNTA(A106:S106)=0,"",IF(AND(B106="Gasto",AC106=""),"Falta número recepción",IF(COUNTA(A106:S106)=0,"",IF(NOT(AND(OR(B106="Ingreso",B106="Gasto"),OR(D106="Factura",D106="Rectificativa",D106="Anticipo",D106="Otro"))),"Revisar clasificación",IF(COUNTA(A106:S106)=0,"",IF(A106="","Falta ID",IF(OR(OR(ISNUMBER(FIND("*",A106)),ISNUMBER(FIND("?",A106))),COUNTIFS('Documentos'!$A$8:$A$107,A106)&lt;&gt;1),"ID inválido o duplicado",IF(OR(B106="",NOT(COUNTIFS('Instrucciones'!$A$15:$A$24,C106)=1),D106="",F106="",NOT(ISNUMBER(G106)),NOT(ISNUMBER(H106)),J106="",K106="",L106="",N106="",O106&lt;&gt;"Confirmado"),"Completar / revisar",IF(AND(D106="Rectificativa",OR(M106="",M106=A106,COUNTIFS('Documentos'!$A$8:$A$107,M106)&lt;&gt;1)),"Revisar original",IF(OR(P106="",AND(P106&lt;&gt;"EUR",OR(NOT(ISNUMBER(Q106)),R106=""))),"Revisar divisa",IF(AND(B106="Gasto",NOT(ISNUMBER(I106))),"Falta recepción","Revisado")))))))))))</x:f>
      </x:c>
      <x:c r="U106" s="12" t="str">
        <x:f>IF(A106="","",COUNTIFS('Lineas'!$B$8:$B$107,A106))</x:f>
      </x:c>
      <x:c r="V106" s="12" t="str">
        <x:f>IF(A106="","",COUNTIFS('Lineas'!$B$8:$B$107,A106,'Lineas'!$Z$8:$Z$107,"&lt;&gt;Revisado"))</x:f>
      </x:c>
      <x:c r="W106" s="15" t="str">
        <x:f>IF(A106="","",IF(OR(T106&lt;&gt;"Revisado",U106=0,V106&gt;0),"Pendiente",ROUND(SUMIFS('Lineas'!$Y$8:$Y$107,'Lineas'!$B$8:$B$107,A106),2)))</x:f>
      </x:c>
      <x:c r="X106" s="15" t="str">
        <x:f>IF(A106="","",IF(AA106&gt;0,"Pendiente",ROUND(SUMIFS('Caja'!$D$8:$D$107,'Caja'!$B$8:$B$107,A106),2)))</x:f>
      </x:c>
      <x:c r="Y106" s="15" t="str">
        <x:f>IF(A106="","",IF(AND(ISNUMBER(W106),ISNUMBER(X106)),ROUND(W106-X106,2),"Pendiente"))</x:f>
      </x:c>
      <x:c r="Z106" s="12" t="str">
        <x:f>IF(A106="","",IF(NOT(ISNUMBER(Y106)),"Revisar datos",IF(ABS(Y106)&lt;=0.01,"Cerrado (tol. 0,01)",IF(AND(W106&gt;=0,Y106&lt;0),"Exceso cobro/pago","Pendiente"))))</x:f>
      </x:c>
      <x:c r="AA106" s="12" t="str">
        <x:f>IF(A106="","",COUNTIFS('Caja'!$B$8:$B$107,A106,'Caja'!$K$8:$K$107,"&lt;&gt;Revisado"))</x:f>
      </x:c>
      <x:c r="AB106" s="12" t="str">
        <x:f>IF(A106="","",IF(COUNTIFS('Documentos'!$B$8:$B$107,B106,'Documentos'!$C$8:$C$107,C106,'Documentos'!$E$8:$E$107,E106,'Documentos'!$F$8:$F$107,F106,'Documentos'!$K$8:$K$107,K106)&gt;1,"Comprobar documento repetido",""))</x:f>
      </x:c>
      <x:c r="AC106" s="11"/>
      <x:c r="AD106" s="12" t="str">
        <x:f>IF(A106="","",IF(AND(ISNUMBER(G106),ISNUMBER(H106)),IF(OR(YEAR(G106)&lt;&gt;YEAR(H106),INT((MONTH(G106)-1)/3)&lt;&gt;INT((MONTH(H106)-1)/3),COUNTIFS('Caja'!$B$8:$B$107,A106,'Caja'!$N$8:$N$107,"&lt;&gt;"&amp;YEAR(G106))+COUNTIFS('Caja'!$B$8:$B$107,A106,'Caja'!$O$8:$O$107,"&lt;&gt;"&amp;(INT((MONTH(G106)-1)/3)+1))&gt;0),"Revisar fechas de imputación",""),"Revisar fechas"))</x:f>
      </x:c>
      <x:c r="AE106" s="2"/>
      <x:c r="AF106" s="2"/>
      <x:c r="AG106" s="2"/>
      <x:c r="AH106" s="2"/>
      <x:c r="AI106" s="2"/>
      <x:c r="AJ106" s="2"/>
    </x:row>
    <x:row r="107" ht="23" customHeight="1">
      <x:c r="A107" s="11"/>
      <x:c r="B107" s="11"/>
      <x:c r="C107" s="11"/>
      <x:c r="D107" s="11"/>
      <x:c r="E107" s="11"/>
      <x:c r="F107" s="11"/>
      <x:c r="G107" s="13"/>
      <x:c r="H107" s="13"/>
      <x:c r="I107" s="13"/>
      <x:c r="J107" s="11"/>
      <x:c r="K107" s="11"/>
      <x:c r="L107" s="11"/>
      <x:c r="M107" s="11"/>
      <x:c r="N107" s="11"/>
      <x:c r="O107" s="11"/>
      <x:c r="P107" s="11"/>
      <x:c r="Q107" s="14"/>
      <x:c r="R107" s="11"/>
      <x:c r="S107" s="11"/>
      <x:c r="T107" s="12" t="str">
        <x:f>IF(COUNTA(A107:S107)=0,"",IF(AND(B107="Gasto",AC107=""),"Falta número recepción",IF(COUNTA(A107:S107)=0,"",IF(NOT(AND(OR(B107="Ingreso",B107="Gasto"),OR(D107="Factura",D107="Rectificativa",D107="Anticipo",D107="Otro"))),"Revisar clasificación",IF(COUNTA(A107:S107)=0,"",IF(A107="","Falta ID",IF(OR(OR(ISNUMBER(FIND("*",A107)),ISNUMBER(FIND("?",A107))),COUNTIFS('Documentos'!$A$8:$A$107,A107)&lt;&gt;1),"ID inválido o duplicado",IF(OR(B107="",NOT(COUNTIFS('Instrucciones'!$A$15:$A$24,C107)=1),D107="",F107="",NOT(ISNUMBER(G107)),NOT(ISNUMBER(H107)),J107="",K107="",L107="",N107="",O107&lt;&gt;"Confirmado"),"Completar / revisar",IF(AND(D107="Rectificativa",OR(M107="",M107=A107,COUNTIFS('Documentos'!$A$8:$A$107,M107)&lt;&gt;1)),"Revisar original",IF(OR(P107="",AND(P107&lt;&gt;"EUR",OR(NOT(ISNUMBER(Q107)),R107=""))),"Revisar divisa",IF(AND(B107="Gasto",NOT(ISNUMBER(I107))),"Falta recepción","Revisado")))))))))))</x:f>
      </x:c>
      <x:c r="U107" s="12" t="str">
        <x:f>IF(A107="","",COUNTIFS('Lineas'!$B$8:$B$107,A107))</x:f>
      </x:c>
      <x:c r="V107" s="12" t="str">
        <x:f>IF(A107="","",COUNTIFS('Lineas'!$B$8:$B$107,A107,'Lineas'!$Z$8:$Z$107,"&lt;&gt;Revisado"))</x:f>
      </x:c>
      <x:c r="W107" s="15" t="str">
        <x:f>IF(A107="","",IF(OR(T107&lt;&gt;"Revisado",U107=0,V107&gt;0),"Pendiente",ROUND(SUMIFS('Lineas'!$Y$8:$Y$107,'Lineas'!$B$8:$B$107,A107),2)))</x:f>
      </x:c>
      <x:c r="X107" s="15" t="str">
        <x:f>IF(A107="","",IF(AA107&gt;0,"Pendiente",ROUND(SUMIFS('Caja'!$D$8:$D$107,'Caja'!$B$8:$B$107,A107),2)))</x:f>
      </x:c>
      <x:c r="Y107" s="15" t="str">
        <x:f>IF(A107="","",IF(AND(ISNUMBER(W107),ISNUMBER(X107)),ROUND(W107-X107,2),"Pendiente"))</x:f>
      </x:c>
      <x:c r="Z107" s="12" t="str">
        <x:f>IF(A107="","",IF(NOT(ISNUMBER(Y107)),"Revisar datos",IF(ABS(Y107)&lt;=0.01,"Cerrado (tol. 0,01)",IF(AND(W107&gt;=0,Y107&lt;0),"Exceso cobro/pago","Pendiente"))))</x:f>
      </x:c>
      <x:c r="AA107" s="12" t="str">
        <x:f>IF(A107="","",COUNTIFS('Caja'!$B$8:$B$107,A107,'Caja'!$K$8:$K$107,"&lt;&gt;Revisado"))</x:f>
      </x:c>
      <x:c r="AB107" s="12" t="str">
        <x:f>IF(A107="","",IF(COUNTIFS('Documentos'!$B$8:$B$107,B107,'Documentos'!$C$8:$C$107,C107,'Documentos'!$E$8:$E$107,E107,'Documentos'!$F$8:$F$107,F107,'Documentos'!$K$8:$K$107,K107)&gt;1,"Comprobar documento repetido",""))</x:f>
      </x:c>
      <x:c r="AC107" s="11"/>
      <x:c r="AD107" s="12" t="str">
        <x:f>IF(A107="","",IF(AND(ISNUMBER(G107),ISNUMBER(H107)),IF(OR(YEAR(G107)&lt;&gt;YEAR(H107),INT((MONTH(G107)-1)/3)&lt;&gt;INT((MONTH(H107)-1)/3),COUNTIFS('Caja'!$B$8:$B$107,A107,'Caja'!$N$8:$N$107,"&lt;&gt;"&amp;YEAR(G107))+COUNTIFS('Caja'!$B$8:$B$107,A107,'Caja'!$O$8:$O$107,"&lt;&gt;"&amp;(INT((MONTH(G107)-1)/3)+1))&gt;0),"Revisar fechas de imputación",""),"Revisar fechas"))</x:f>
      </x:c>
      <x:c r="AE107" s="2"/>
      <x:c r="AF107" s="2"/>
      <x:c r="AG107" s="2"/>
      <x:c r="AH107" s="2"/>
      <x:c r="AI107" s="2"/>
      <x:c r="A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</x:row>
  </x:sheetData>
  <x:conditionalFormatting sqref="T8:T107">
    <x:cfRule type="expression" dxfId="7" priority="1">
      <x:formula>AND(T8&lt;&gt;"",T8&lt;&gt;"Revisado")</x:formula>
    </x:cfRule>
  </x:conditionalFormatting>
  <x:dataValidations count="3">
    <x:dataValidation type="list" sqref="B8:B107">
      <x:formula1>"Ingreso,Gasto"</x:formula1>
    </x:dataValidation>
    <x:dataValidation type="list" sqref="D8:D107">
      <x:formula1>"Factura,Rectificativa,Anticipo,Otro"</x:formula1>
    </x:dataValidation>
    <x:dataValidation type="list" sqref="O8:O107">
      <x:formula1>"Pendiente,Confirmado"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8aab94f173454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3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3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3" t="str">
        <x:v>Lineas</x:v>
      </x:c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 t="str">
        <x:v>Amarillo: escribe. Gris: fórmula. Ejemplos ficticios precargados; lee Instrucciones antes de sustituirlos.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3" customHeight="1">
      <x:c r="A5" s="2" t="str">
        <x:v>100 filas disponibles (8–107). No escribas fuera de la tabla ni borres las columnas grises.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46" customHeight="1">
      <x:c r="A7" s="8" t="str">
        <x:v>ID línea</x:v>
      </x:c>
      <x:c r="B7" s="8" t="str">
        <x:v>ID documento</x:v>
      </x:c>
      <x:c r="C7" s="8" t="str">
        <x:v>Concepto / categoría</x:v>
      </x:c>
      <x:c r="D7" s="8" t="str">
        <x:v>Tratamiento IVA</x:v>
      </x:c>
      <x:c r="E7" s="8" t="str">
        <x:v>Motivo / regla</x:v>
      </x:c>
      <x:c r="F7" s="8" t="str">
        <x:v>Base o importe EUR</x:v>
      </x:c>
      <x:c r="G7" s="8" t="str">
        <x:v>Tipo IVA</x:v>
      </x:c>
      <x:c r="H7" s="8" t="str">
        <x:v>IVA: calcular/documento</x:v>
      </x:c>
      <x:c r="I7" s="8" t="str">
        <x:v>Cuota IVA documento</x:v>
      </x:c>
      <x:c r="J7" s="8" t="str">
        <x:v>Base sujeta retención</x:v>
      </x:c>
      <x:c r="K7" s="8" t="str">
        <x:v>Tipo retención</x:v>
      </x:c>
      <x:c r="L7" s="8" t="str">
        <x:v>Retención documento</x:v>
      </x:c>
      <x:c r="M7" s="8" t="str">
        <x:v>Tipo recargo</x:v>
      </x:c>
      <x:c r="N7" s="8" t="str">
        <x:v>Recargo documento</x:v>
      </x:c>
      <x:c r="O7" s="8" t="str">
        <x:v>Ingreso / gasto IRPF</x:v>
      </x:c>
      <x:c r="P7" s="8" t="str">
        <x:v>IVA deducible revisado</x:v>
      </x:c>
      <x:c r="Q7" s="8" t="str">
        <x:v>Fecha imputación IVA</x:v>
      </x:c>
      <x:c r="R7" s="8" t="str">
        <x:v>Fecha devengo IRPF</x:v>
      </x:c>
      <x:c r="S7" s="8" t="str">
        <x:v>Bien inversión</x:v>
      </x:c>
      <x:c r="T7" s="8" t="str">
        <x:v>Revisión</x:v>
      </x:c>
      <x:c r="U7" s="8" t="str">
        <x:v>Total línea manual</x:v>
      </x:c>
      <x:c r="V7" s="8" t="str">
        <x:v>Notas</x:v>
      </x:c>
      <x:c r="W7" s="8" t="str">
        <x:v>Cuota IVA aplicada</x:v>
      </x:c>
      <x:c r="X7" s="8" t="str">
        <x:v>Retención calculada</x:v>
      </x:c>
      <x:c r="Y7" s="8" t="str">
        <x:v>Total línea EUR</x:v>
      </x:c>
      <x:c r="Z7" s="8" t="str">
        <x:v>Datos línea</x:v>
      </x:c>
      <x:c r="AA7" s="8" t="str">
        <x:v>Ingreso / Gasto</x:v>
      </x:c>
      <x:c r="AB7" s="8" t="str">
        <x:v>Actividad ID</x:v>
      </x:c>
      <x:c r="AC7" s="8" t="str">
        <x:v>Datos documento</x:v>
      </x:c>
      <x:c r="AD7" s="8" t="str">
        <x:v>Fila fiscal revisada</x:v>
      </x:c>
      <x:c r="AE7" s="8" t="str">
        <x:v>IVA año</x:v>
      </x:c>
      <x:c r="AF7" s="8" t="str">
        <x:v>IVA trimestre</x:v>
      </x:c>
      <x:c r="AG7" s="8" t="str">
        <x:v>IRPF año</x:v>
      </x:c>
      <x:c r="AH7" s="8" t="str">
        <x:v>IRPF trimestre</x:v>
      </x:c>
      <x:c r="AI7" s="8" t="str">
        <x:v>IRPF caja asignado</x:v>
      </x:c>
      <x:c r="AJ7" s="8" t="str">
        <x:v>Pendiente imputación caja</x:v>
      </x:c>
    </x:row>
    <x:row r="8" ht="23" customHeight="1">
      <x:c r="A8" s="11" t="str">
        <x:v>L1</x:v>
      </x:c>
      <x:c r="B8" s="11" t="str">
        <x:v>D1</x:v>
      </x:c>
      <x:c r="C8" s="11" t="str">
        <x:v>Ejemplo ficticio</x:v>
      </x:c>
      <x:c r="D8" s="11" t="str">
        <x:v>Ordinario</x:v>
      </x:c>
      <x:c r="E8" s="11" t="str"/>
      <x:c r="F8" s="14" t="n">
        <x:v>1000</x:v>
      </x:c>
      <x:c r="G8" s="16" t="n">
        <x:v>0.21</x:v>
      </x:c>
      <x:c r="H8" s="11" t="str">
        <x:v>Calcular</x:v>
      </x:c>
      <x:c r="I8" s="14"/>
      <x:c r="J8" s="14" t="n">
        <x:v>1000</x:v>
      </x:c>
      <x:c r="K8" s="16" t="n">
        <x:v>0.15</x:v>
      </x:c>
      <x:c r="L8" s="14" t="n">
        <x:v>150</x:v>
      </x:c>
      <x:c r="M8" s="16" t="n">
        <x:v>0</x:v>
      </x:c>
      <x:c r="N8" s="14" t="n">
        <x:v>0</x:v>
      </x:c>
      <x:c r="O8" s="14" t="n">
        <x:v>1000</x:v>
      </x:c>
      <x:c r="P8" s="14" t="n">
        <x:v>0</x:v>
      </x:c>
      <x:c r="Q8" s="13" t="n">
        <x:v>46374</x:v>
      </x:c>
      <x:c r="R8" s="13" t="n">
        <x:v>46374</x:v>
      </x:c>
      <x:c r="S8" s="11" t="str">
        <x:v>No</x:v>
      </x:c>
      <x:c r="T8" s="11" t="str">
        <x:v>Confirmado</x:v>
      </x:c>
      <x:c r="U8" s="14"/>
      <x:c r="V8" s="11" t="str"/>
      <x:c r="W8" s="15" t="n">
        <x:f>IF(COUNTA(A8:V8)=0,"",IF(D8="Ordinario",IF(H8="Calcular",IF(AND(ISNUMBER(F8),ISNUMBER(G8)),ROUND(F8*G8,2),"Pendiente"),IF(AND(H8="Documento",ISNUMBER(I8)),I8,"Pendiente")),IF(AND(OR(D8="Exenta",D8="No sujeta",D8="Otra revisada"),ISNUMBER(I8)),I8,"Pendiente")))</x:f>
        <x:v>210</x:v>
      </x:c>
      <x:c r="X8" s="15" t="n">
        <x:f>IF(COUNTA(A8:V8)=0,"",IF(AND(ISNUMBER(J8),ISNUMBER(K8)),ROUND(J8*K8,2),"Pendiente"))</x:f>
        <x:v>150</x:v>
      </x:c>
      <x:c r="Y8" s="15" t="n">
        <x:f>IF(COUNTA(A8:V8)=0,"",IF(D8="Ordinario",IF(AND(ISNUMBER(F8),ISNUMBER(W8),ISNUMBER(L8),ISNUMBER(N8)),ROUND(F8+W8+N8-L8,2),"Pendiente"),IF(ISNUMBER(U8),U8,"Pendiente")))</x:f>
        <x:v>1060</x:v>
      </x:c>
      <x:c r="Z8" s="12" t="str">
        <x:f>IF(COUNTA(A8:V8)=0,"",IF(OR(IF(ISNUMBER(W8),ROUND(W8,2)&lt;&gt;W8,FALSE),IF(ISNUMBER(J8),ROUND(J8,2)&lt;&gt;J8,FALSE),IF(ISNUMBER(U8),ROUND(U8,2)&lt;&gt;U8,FALSE)),"Revisar céntimos",IF(COUNTA(A8:V8)=0,"",IF(IF(AND(H8="Documento",D8="Ordinario",ISNUMBER(F8),ISNUMBER(G8),ISNUMBER(I8)),AND(ABS(ROUND(F8*G8,2)-I8)&gt;0.01,V8=""),FALSE),"Explicar cuota documento",IF(COUNTA(A8:V8)=0,"",IF(OR(NOT(ISNUMBER(K8)),K8&lt;0,K8&gt;1,NOT(ISNUMBER(M8)),M8&lt;0,M8&gt;1,NOT(OR(S8="Sí",S8="No"))),"Revisar tipos / bien",IF(COUNTA(A8:V8)=0,"",IF(OR(A8="",OR(ISNUMBER(FIND("*",A8)),ISNUMBER(FIND("?",A8))),COUNTIFS('Lineas'!$A$8:$A$107,A8)&lt;&gt;1),"ID línea inválido",IF(OR(B8="",COUNTIFS('Documentos'!$A$8:$A$107,B8)&lt;&gt;1),"Documento inexistente / duplicado",IF(OR(C8="",D8="",T8&lt;&gt;"Confirmado",AC8&lt;&gt;"Revisado"),"Completar / revisar",IF(OR(NOT(ISNUMBER(F8)),NOT(ISNUMBER(W8)),NOT(ISNUMBER(X8)),NOT(ISNUMBER(L8)),NOT(ISNUMBER(N8)),NOT(ISNUMBER(O8)),NOT(ISNUMBER(P8)),NOT(ISNUMBER(Q8)),NOT(ISNUMBER(R8)),NOT(ISNUMBER(Y8)),S8=""),"Faltan importes / fechas",IF(OR(AND(D8="Ordinario",OR(NOT(ISNUMBER(G8)),G8&lt;0,G8&gt;1)),AND(D8&lt;&gt;"Ordinario",E8=""),AND(OR(D8="Exenta",D8="No sujeta"),OR(G8&lt;&gt;"",W8&lt;&gt;0))),"Revisar tratamiento",IF(OR(AND(ABS(X8-L8)&gt;0.01,V8=""),AND(W8&gt;=0,OR(P8&lt;0,P8&gt;W8)),AND(W8&lt;0,OR(P8&gt;0,P8&lt;W8)),AND(S8="Sí",O8&lt;&gt;0)),"Revisar retención / deducción / bien",IF(OR(ROUND(F8,2)&lt;&gt;F8,ROUND(L8,2)&lt;&gt;L8,ROUND(N8,2)&lt;&gt;N8,ROUND(O8,2)&lt;&gt;O8,ROUND(P8,2)&lt;&gt;P8),"Revisar céntimos","Revisado"))))))))))))))</x:f>
        <x:v>Revisado</x:v>
      </x:c>
      <x:c r="AA8" s="12" t="str">
        <x:f>IF(B8="","",IF(COUNTIFS('Documentos'!$A$8:$A$107,B8)=1,INDEX('Documentos'!$B$8:$B$107,MATCH(B8,'Documentos'!$A$8:$A$107,0)),"Pendiente"))</x:f>
        <x:v>Ingreso</x:v>
      </x:c>
      <x:c r="AB8" s="12" t="str">
        <x:f>IF(B8="","",IF(COUNTIFS('Documentos'!$A$8:$A$107,B8)=1,INDEX('Documentos'!$C$8:$C$107,MATCH(B8,'Documentos'!$A$8:$A$107,0)),"Pendiente"))</x:f>
        <x:v>ACT1</x:v>
      </x:c>
      <x:c r="AC8" s="12" t="str">
        <x:f>IF(B8="","",IF(COUNTIFS('Documentos'!$A$8:$A$107,B8)=1,INDEX('Documentos'!$T$8:$T$107,MATCH(B8,'Documentos'!$A$8:$A$107,0)),"Pendiente"))</x:f>
        <x:v>Revisado</x:v>
      </x:c>
      <x:c r="AD8" s="12" t="str">
        <x:f>IF(Z8="","",IF(Z8="Revisado","Sí","No"))</x:f>
        <x:v>Sí</x:v>
      </x:c>
      <x:c r="AE8" s="12" t="n">
        <x:f>IF(ISNUMBER(Q8),YEAR(Q8),"")</x:f>
        <x:v>2026</x:v>
      </x:c>
      <x:c r="AF8" s="12" t="n">
        <x:f>IF(ISNUMBER(Q8),INT((MONTH(Q8)-1)/3)+1,"")</x:f>
        <x:v>4</x:v>
      </x:c>
      <x:c r="AG8" s="12" t="n">
        <x:f>IF(ISNUMBER(R8),YEAR(R8),"")</x:f>
        <x:v>2026</x:v>
      </x:c>
      <x:c r="AH8" s="12" t="n">
        <x:f>IF(ISNUMBER(R8),INT((MONTH(R8)-1)/3)+1,"")</x:f>
        <x:v>4</x:v>
      </x:c>
      <x:c r="AI8" s="15" t="n">
        <x:f>IF(A8="","",ROUND(SUMIFS('IRPF cobros'!$D$8:$D$107,'IRPF cobros'!$B$8:$B$107,A8,'IRPF cobros'!$I$8:$I$107,"Revisado"),2))</x:f>
        <x:v>0</x:v>
      </x:c>
      <x:c r="AJ8" s="12" t="str">
        <x:f>IF(A8="","",IF('Instrucciones'!$B$7&lt;&gt;"Cobros/pagos confirmado","",IF(AND(ISNUMBER(O8),ISNUMBER(AI8),ABS(O8-AI8)&lt;=0.01),"","Revisar importe no imputado")))</x:f>
      </x:c>
    </x:row>
    <x:row r="9" ht="23" customHeight="1">
      <x:c r="A9" s="11" t="str">
        <x:v>L2A</x:v>
      </x:c>
      <x:c r="B9" s="11" t="str">
        <x:v>D2</x:v>
      </x:c>
      <x:c r="C9" s="11" t="str">
        <x:v>Ejemplo ficticio</x:v>
      </x:c>
      <x:c r="D9" s="11" t="str">
        <x:v>Ordinario</x:v>
      </x:c>
      <x:c r="E9" s="11" t="str"/>
      <x:c r="F9" s="14" t="n">
        <x:v>100</x:v>
      </x:c>
      <x:c r="G9" s="16" t="n">
        <x:v>0.21</x:v>
      </x:c>
      <x:c r="H9" s="11" t="str">
        <x:v>Calcular</x:v>
      </x:c>
      <x:c r="I9" s="14"/>
      <x:c r="J9" s="14" t="n">
        <x:v>0</x:v>
      </x:c>
      <x:c r="K9" s="16" t="n">
        <x:v>0</x:v>
      </x:c>
      <x:c r="L9" s="14" t="n">
        <x:v>0</x:v>
      </x:c>
      <x:c r="M9" s="16" t="n">
        <x:v>0</x:v>
      </x:c>
      <x:c r="N9" s="14" t="n">
        <x:v>0</x:v>
      </x:c>
      <x:c r="O9" s="14" t="n">
        <x:v>100</x:v>
      </x:c>
      <x:c r="P9" s="14" t="n">
        <x:v>0</x:v>
      </x:c>
      <x:c r="Q9" s="13" t="n">
        <x:v>46086</x:v>
      </x:c>
      <x:c r="R9" s="13" t="n">
        <x:v>46086</x:v>
      </x:c>
      <x:c r="S9" s="11" t="str">
        <x:v>No</x:v>
      </x:c>
      <x:c r="T9" s="11" t="str">
        <x:v>Confirmado</x:v>
      </x:c>
      <x:c r="U9" s="14"/>
      <x:c r="V9" s="11" t="str"/>
      <x:c r="W9" s="15" t="n">
        <x:f>IF(COUNTA(A9:V9)=0,"",IF(D9="Ordinario",IF(H9="Calcular",IF(AND(ISNUMBER(F9),ISNUMBER(G9)),ROUND(F9*G9,2),"Pendiente"),IF(AND(H9="Documento",ISNUMBER(I9)),I9,"Pendiente")),IF(AND(OR(D9="Exenta",D9="No sujeta",D9="Otra revisada"),ISNUMBER(I9)),I9,"Pendiente")))</x:f>
        <x:v>21</x:v>
      </x:c>
      <x:c r="X9" s="15" t="n">
        <x:f>IF(COUNTA(A9:V9)=0,"",IF(AND(ISNUMBER(J9),ISNUMBER(K9)),ROUND(J9*K9,2),"Pendiente"))</x:f>
        <x:v>0</x:v>
      </x:c>
      <x:c r="Y9" s="15" t="n">
        <x:f>IF(COUNTA(A9:V9)=0,"",IF(D9="Ordinario",IF(AND(ISNUMBER(F9),ISNUMBER(W9),ISNUMBER(L9),ISNUMBER(N9)),ROUND(F9+W9+N9-L9,2),"Pendiente"),IF(ISNUMBER(U9),U9,"Pendiente")))</x:f>
        <x:v>121</x:v>
      </x:c>
      <x:c r="Z9" s="12" t="str">
        <x:f>IF(COUNTA(A9:V9)=0,"",IF(OR(IF(ISNUMBER(W9),ROUND(W9,2)&lt;&gt;W9,FALSE),IF(ISNUMBER(J9),ROUND(J9,2)&lt;&gt;J9,FALSE),IF(ISNUMBER(U9),ROUND(U9,2)&lt;&gt;U9,FALSE)),"Revisar céntimos",IF(COUNTA(A9:V9)=0,"",IF(IF(AND(H9="Documento",D9="Ordinario",ISNUMBER(F9),ISNUMBER(G9),ISNUMBER(I9)),AND(ABS(ROUND(F9*G9,2)-I9)&gt;0.01,V9=""),FALSE),"Explicar cuota documento",IF(COUNTA(A9:V9)=0,"",IF(OR(NOT(ISNUMBER(K9)),K9&lt;0,K9&gt;1,NOT(ISNUMBER(M9)),M9&lt;0,M9&gt;1,NOT(OR(S9="Sí",S9="No"))),"Revisar tipos / bien",IF(COUNTA(A9:V9)=0,"",IF(OR(A9="",OR(ISNUMBER(FIND("*",A9)),ISNUMBER(FIND("?",A9))),COUNTIFS('Lineas'!$A$8:$A$107,A9)&lt;&gt;1),"ID línea inválido",IF(OR(B9="",COUNTIFS('Documentos'!$A$8:$A$107,B9)&lt;&gt;1),"Documento inexistente / duplicado",IF(OR(C9="",D9="",T9&lt;&gt;"Confirmado",AC9&lt;&gt;"Revisado"),"Completar / revisar",IF(OR(NOT(ISNUMBER(F9)),NOT(ISNUMBER(W9)),NOT(ISNUMBER(X9)),NOT(ISNUMBER(L9)),NOT(ISNUMBER(N9)),NOT(ISNUMBER(O9)),NOT(ISNUMBER(P9)),NOT(ISNUMBER(Q9)),NOT(ISNUMBER(R9)),NOT(ISNUMBER(Y9)),S9=""),"Faltan importes / fechas",IF(OR(AND(D9="Ordinario",OR(NOT(ISNUMBER(G9)),G9&lt;0,G9&gt;1)),AND(D9&lt;&gt;"Ordinario",E9=""),AND(OR(D9="Exenta",D9="No sujeta"),OR(G9&lt;&gt;"",W9&lt;&gt;0))),"Revisar tratamiento",IF(OR(AND(ABS(X9-L9)&gt;0.01,V9=""),AND(W9&gt;=0,OR(P9&lt;0,P9&gt;W9)),AND(W9&lt;0,OR(P9&gt;0,P9&lt;W9)),AND(S9="Sí",O9&lt;&gt;0)),"Revisar retención / deducción / bien",IF(OR(ROUND(F9,2)&lt;&gt;F9,ROUND(L9,2)&lt;&gt;L9,ROUND(N9,2)&lt;&gt;N9,ROUND(O9,2)&lt;&gt;O9,ROUND(P9,2)&lt;&gt;P9),"Revisar céntimos","Revisado"))))))))))))))</x:f>
        <x:v>Revisado</x:v>
      </x:c>
      <x:c r="AA9" s="12" t="str">
        <x:f>IF(B9="","",IF(COUNTIFS('Documentos'!$A$8:$A$107,B9)=1,INDEX('Documentos'!$B$8:$B$107,MATCH(B9,'Documentos'!$A$8:$A$107,0)),"Pendiente"))</x:f>
        <x:v>Ingreso</x:v>
      </x:c>
      <x:c r="AB9" s="12" t="str">
        <x:f>IF(B9="","",IF(COUNTIFS('Documentos'!$A$8:$A$107,B9)=1,INDEX('Documentos'!$C$8:$C$107,MATCH(B9,'Documentos'!$A$8:$A$107,0)),"Pendiente"))</x:f>
        <x:v>ACT2</x:v>
      </x:c>
      <x:c r="AC9" s="12" t="str">
        <x:f>IF(B9="","",IF(COUNTIFS('Documentos'!$A$8:$A$107,B9)=1,INDEX('Documentos'!$T$8:$T$107,MATCH(B9,'Documentos'!$A$8:$A$107,0)),"Pendiente"))</x:f>
        <x:v>Revisado</x:v>
      </x:c>
      <x:c r="AD9" s="12" t="str">
        <x:f>IF(Z9="","",IF(Z9="Revisado","Sí","No"))</x:f>
        <x:v>Sí</x:v>
      </x:c>
      <x:c r="AE9" s="12" t="n">
        <x:f>IF(ISNUMBER(Q9),YEAR(Q9),"")</x:f>
        <x:v>2026</x:v>
      </x:c>
      <x:c r="AF9" s="12" t="n">
        <x:f>IF(ISNUMBER(Q9),INT((MONTH(Q9)-1)/3)+1,"")</x:f>
        <x:v>1</x:v>
      </x:c>
      <x:c r="AG9" s="12" t="n">
        <x:f>IF(ISNUMBER(R9),YEAR(R9),"")</x:f>
        <x:v>2026</x:v>
      </x:c>
      <x:c r="AH9" s="12" t="n">
        <x:f>IF(ISNUMBER(R9),INT((MONTH(R9)-1)/3)+1,"")</x:f>
        <x:v>1</x:v>
      </x:c>
      <x:c r="AI9" s="15" t="n">
        <x:f>IF(A9="","",ROUND(SUMIFS('IRPF cobros'!$D$8:$D$107,'IRPF cobros'!$B$8:$B$107,A9,'IRPF cobros'!$I$8:$I$107,"Revisado"),2))</x:f>
        <x:v>0</x:v>
      </x:c>
      <x:c r="AJ9" s="12" t="str">
        <x:f>IF(A9="","",IF('Instrucciones'!$B$7&lt;&gt;"Cobros/pagos confirmado","",IF(AND(ISNUMBER(O9),ISNUMBER(AI9),ABS(O9-AI9)&lt;=0.01),"","Revisar importe no imputado")))</x:f>
      </x:c>
    </x:row>
    <x:row r="10" ht="23" customHeight="1">
      <x:c r="A10" s="11" t="str">
        <x:v>L2B</x:v>
      </x:c>
      <x:c r="B10" s="11" t="str">
        <x:v>D2</x:v>
      </x:c>
      <x:c r="C10" s="11" t="str">
        <x:v>Ejemplo ficticio</x:v>
      </x:c>
      <x:c r="D10" s="11" t="str">
        <x:v>Ordinario</x:v>
      </x:c>
      <x:c r="E10" s="11" t="str"/>
      <x:c r="F10" s="14" t="n">
        <x:v>50</x:v>
      </x:c>
      <x:c r="G10" s="16" t="n">
        <x:v>0.1</x:v>
      </x:c>
      <x:c r="H10" s="11" t="str">
        <x:v>Calcular</x:v>
      </x:c>
      <x:c r="I10" s="14"/>
      <x:c r="J10" s="14" t="n">
        <x:v>0</x:v>
      </x:c>
      <x:c r="K10" s="16" t="n">
        <x:v>0</x:v>
      </x:c>
      <x:c r="L10" s="14" t="n">
        <x:v>0</x:v>
      </x:c>
      <x:c r="M10" s="16" t="n">
        <x:v>0</x:v>
      </x:c>
      <x:c r="N10" s="14" t="n">
        <x:v>0</x:v>
      </x:c>
      <x:c r="O10" s="14" t="n">
        <x:v>50</x:v>
      </x:c>
      <x:c r="P10" s="14" t="n">
        <x:v>0</x:v>
      </x:c>
      <x:c r="Q10" s="13" t="n">
        <x:v>46086</x:v>
      </x:c>
      <x:c r="R10" s="13" t="n">
        <x:v>46086</x:v>
      </x:c>
      <x:c r="S10" s="11" t="str">
        <x:v>No</x:v>
      </x:c>
      <x:c r="T10" s="11" t="str">
        <x:v>Confirmado</x:v>
      </x:c>
      <x:c r="U10" s="14"/>
      <x:c r="V10" s="11" t="str"/>
      <x:c r="W10" s="15" t="n">
        <x:f>IF(COUNTA(A10:V10)=0,"",IF(D10="Ordinario",IF(H10="Calcular",IF(AND(ISNUMBER(F10),ISNUMBER(G10)),ROUND(F10*G10,2),"Pendiente"),IF(AND(H10="Documento",ISNUMBER(I10)),I10,"Pendiente")),IF(AND(OR(D10="Exenta",D10="No sujeta",D10="Otra revisada"),ISNUMBER(I10)),I10,"Pendiente")))</x:f>
        <x:v>5</x:v>
      </x:c>
      <x:c r="X10" s="15" t="n">
        <x:f>IF(COUNTA(A10:V10)=0,"",IF(AND(ISNUMBER(J10),ISNUMBER(K10)),ROUND(J10*K10,2),"Pendiente"))</x:f>
        <x:v>0</x:v>
      </x:c>
      <x:c r="Y10" s="15" t="n">
        <x:f>IF(COUNTA(A10:V10)=0,"",IF(D10="Ordinario",IF(AND(ISNUMBER(F10),ISNUMBER(W10),ISNUMBER(L10),ISNUMBER(N10)),ROUND(F10+W10+N10-L10,2),"Pendiente"),IF(ISNUMBER(U10),U10,"Pendiente")))</x:f>
        <x:v>55</x:v>
      </x:c>
      <x:c r="Z10" s="12" t="str">
        <x:f>IF(COUNTA(A10:V10)=0,"",IF(OR(IF(ISNUMBER(W10),ROUND(W10,2)&lt;&gt;W10,FALSE),IF(ISNUMBER(J10),ROUND(J10,2)&lt;&gt;J10,FALSE),IF(ISNUMBER(U10),ROUND(U10,2)&lt;&gt;U10,FALSE)),"Revisar céntimos",IF(COUNTA(A10:V10)=0,"",IF(IF(AND(H10="Documento",D10="Ordinario",ISNUMBER(F10),ISNUMBER(G10),ISNUMBER(I10)),AND(ABS(ROUND(F10*G10,2)-I10)&gt;0.01,V10=""),FALSE),"Explicar cuota documento",IF(COUNTA(A10:V10)=0,"",IF(OR(NOT(ISNUMBER(K10)),K10&lt;0,K10&gt;1,NOT(ISNUMBER(M10)),M10&lt;0,M10&gt;1,NOT(OR(S10="Sí",S10="No"))),"Revisar tipos / bien",IF(COUNTA(A10:V10)=0,"",IF(OR(A10="",OR(ISNUMBER(FIND("*",A10)),ISNUMBER(FIND("?",A10))),COUNTIFS('Lineas'!$A$8:$A$107,A10)&lt;&gt;1),"ID línea inválido",IF(OR(B10="",COUNTIFS('Documentos'!$A$8:$A$107,B10)&lt;&gt;1),"Documento inexistente / duplicado",IF(OR(C10="",D10="",T10&lt;&gt;"Confirmado",AC10&lt;&gt;"Revisado"),"Completar / revisar",IF(OR(NOT(ISNUMBER(F10)),NOT(ISNUMBER(W10)),NOT(ISNUMBER(X10)),NOT(ISNUMBER(L10)),NOT(ISNUMBER(N10)),NOT(ISNUMBER(O10)),NOT(ISNUMBER(P10)),NOT(ISNUMBER(Q10)),NOT(ISNUMBER(R10)),NOT(ISNUMBER(Y10)),S10=""),"Faltan importes / fechas",IF(OR(AND(D10="Ordinario",OR(NOT(ISNUMBER(G10)),G10&lt;0,G10&gt;1)),AND(D10&lt;&gt;"Ordinario",E10=""),AND(OR(D10="Exenta",D10="No sujeta"),OR(G10&lt;&gt;"",W10&lt;&gt;0))),"Revisar tratamiento",IF(OR(AND(ABS(X10-L10)&gt;0.01,V10=""),AND(W10&gt;=0,OR(P10&lt;0,P10&gt;W10)),AND(W10&lt;0,OR(P10&gt;0,P10&lt;W10)),AND(S10="Sí",O10&lt;&gt;0)),"Revisar retención / deducción / bien",IF(OR(ROUND(F10,2)&lt;&gt;F10,ROUND(L10,2)&lt;&gt;L10,ROUND(N10,2)&lt;&gt;N10,ROUND(O10,2)&lt;&gt;O10,ROUND(P10,2)&lt;&gt;P10),"Revisar céntimos","Revisado"))))))))))))))</x:f>
        <x:v>Revisado</x:v>
      </x:c>
      <x:c r="AA10" s="12" t="str">
        <x:f>IF(B10="","",IF(COUNTIFS('Documentos'!$A$8:$A$107,B10)=1,INDEX('Documentos'!$B$8:$B$107,MATCH(B10,'Documentos'!$A$8:$A$107,0)),"Pendiente"))</x:f>
        <x:v>Ingreso</x:v>
      </x:c>
      <x:c r="AB10" s="12" t="str">
        <x:f>IF(B10="","",IF(COUNTIFS('Documentos'!$A$8:$A$107,B10)=1,INDEX('Documentos'!$C$8:$C$107,MATCH(B10,'Documentos'!$A$8:$A$107,0)),"Pendiente"))</x:f>
        <x:v>ACT2</x:v>
      </x:c>
      <x:c r="AC10" s="12" t="str">
        <x:f>IF(B10="","",IF(COUNTIFS('Documentos'!$A$8:$A$107,B10)=1,INDEX('Documentos'!$T$8:$T$107,MATCH(B10,'Documentos'!$A$8:$A$107,0)),"Pendiente"))</x:f>
        <x:v>Revisado</x:v>
      </x:c>
      <x:c r="AD10" s="12" t="str">
        <x:f>IF(Z10="","",IF(Z10="Revisado","Sí","No"))</x:f>
        <x:v>Sí</x:v>
      </x:c>
      <x:c r="AE10" s="12" t="n">
        <x:f>IF(ISNUMBER(Q10),YEAR(Q10),"")</x:f>
        <x:v>2026</x:v>
      </x:c>
      <x:c r="AF10" s="12" t="n">
        <x:f>IF(ISNUMBER(Q10),INT((MONTH(Q10)-1)/3)+1,"")</x:f>
        <x:v>1</x:v>
      </x:c>
      <x:c r="AG10" s="12" t="n">
        <x:f>IF(ISNUMBER(R10),YEAR(R10),"")</x:f>
        <x:v>2026</x:v>
      </x:c>
      <x:c r="AH10" s="12" t="n">
        <x:f>IF(ISNUMBER(R10),INT((MONTH(R10)-1)/3)+1,"")</x:f>
        <x:v>1</x:v>
      </x:c>
      <x:c r="AI10" s="15" t="n">
        <x:f>IF(A10="","",ROUND(SUMIFS('IRPF cobros'!$D$8:$D$107,'IRPF cobros'!$B$8:$B$107,A10,'IRPF cobros'!$I$8:$I$107,"Revisado"),2))</x:f>
        <x:v>0</x:v>
      </x:c>
      <x:c r="AJ10" s="12" t="str">
        <x:f>IF(A10="","",IF('Instrucciones'!$B$7&lt;&gt;"Cobros/pagos confirmado","",IF(AND(ISNUMBER(O10),ISNUMBER(AI10),ABS(O10-AI10)&lt;=0.01),"","Revisar importe no imputado")))</x:f>
      </x:c>
    </x:row>
    <x:row r="11" ht="23" customHeight="1">
      <x:c r="A11" s="11" t="str">
        <x:v>L3</x:v>
      </x:c>
      <x:c r="B11" s="11" t="str">
        <x:v>D3</x:v>
      </x:c>
      <x:c r="C11" s="11" t="str">
        <x:v>Ejemplo ficticio</x:v>
      </x:c>
      <x:c r="D11" s="11" t="str">
        <x:v>Ordinario</x:v>
      </x:c>
      <x:c r="E11" s="11" t="str"/>
      <x:c r="F11" s="14" t="n">
        <x:v>100</x:v>
      </x:c>
      <x:c r="G11" s="16" t="n">
        <x:v>0.21</x:v>
      </x:c>
      <x:c r="H11" s="11" t="str">
        <x:v>Calcular</x:v>
      </x:c>
      <x:c r="I11" s="14"/>
      <x:c r="J11" s="14" t="n">
        <x:v>0</x:v>
      </x:c>
      <x:c r="K11" s="16" t="n">
        <x:v>0</x:v>
      </x:c>
      <x:c r="L11" s="14" t="n">
        <x:v>0</x:v>
      </x:c>
      <x:c r="M11" s="16" t="n">
        <x:v>0</x:v>
      </x:c>
      <x:c r="N11" s="14" t="n">
        <x:v>0</x:v>
      </x:c>
      <x:c r="O11" s="14" t="n">
        <x:v>100</x:v>
      </x:c>
      <x:c r="P11" s="14" t="n">
        <x:v>21</x:v>
      </x:c>
      <x:c r="Q11" s="13" t="n">
        <x:v>46089</x:v>
      </x:c>
      <x:c r="R11" s="13" t="n">
        <x:v>46089</x:v>
      </x:c>
      <x:c r="S11" s="11" t="str">
        <x:v>No</x:v>
      </x:c>
      <x:c r="T11" s="11" t="str">
        <x:v>Confirmado</x:v>
      </x:c>
      <x:c r="U11" s="14"/>
      <x:c r="V11" s="11" t="str"/>
      <x:c r="W11" s="15" t="n">
        <x:f>IF(COUNTA(A11:V11)=0,"",IF(D11="Ordinario",IF(H11="Calcular",IF(AND(ISNUMBER(F11),ISNUMBER(G11)),ROUND(F11*G11,2),"Pendiente"),IF(AND(H11="Documento",ISNUMBER(I11)),I11,"Pendiente")),IF(AND(OR(D11="Exenta",D11="No sujeta",D11="Otra revisada"),ISNUMBER(I11)),I11,"Pendiente")))</x:f>
        <x:v>21</x:v>
      </x:c>
      <x:c r="X11" s="15" t="n">
        <x:f>IF(COUNTA(A11:V11)=0,"",IF(AND(ISNUMBER(J11),ISNUMBER(K11)),ROUND(J11*K11,2),"Pendiente"))</x:f>
        <x:v>0</x:v>
      </x:c>
      <x:c r="Y11" s="15" t="n">
        <x:f>IF(COUNTA(A11:V11)=0,"",IF(D11="Ordinario",IF(AND(ISNUMBER(F11),ISNUMBER(W11),ISNUMBER(L11),ISNUMBER(N11)),ROUND(F11+W11+N11-L11,2),"Pendiente"),IF(ISNUMBER(U11),U11,"Pendiente")))</x:f>
        <x:v>121</x:v>
      </x:c>
      <x:c r="Z11" s="12" t="str">
        <x:f>IF(COUNTA(A11:V11)=0,"",IF(OR(IF(ISNUMBER(W11),ROUND(W11,2)&lt;&gt;W11,FALSE),IF(ISNUMBER(J11),ROUND(J11,2)&lt;&gt;J11,FALSE),IF(ISNUMBER(U11),ROUND(U11,2)&lt;&gt;U11,FALSE)),"Revisar céntimos",IF(COUNTA(A11:V11)=0,"",IF(IF(AND(H11="Documento",D11="Ordinario",ISNUMBER(F11),ISNUMBER(G11),ISNUMBER(I11)),AND(ABS(ROUND(F11*G11,2)-I11)&gt;0.01,V11=""),FALSE),"Explicar cuota documento",IF(COUNTA(A11:V11)=0,"",IF(OR(NOT(ISNUMBER(K11)),K11&lt;0,K11&gt;1,NOT(ISNUMBER(M11)),M11&lt;0,M11&gt;1,NOT(OR(S11="Sí",S11="No"))),"Revisar tipos / bien",IF(COUNTA(A11:V11)=0,"",IF(OR(A11="",OR(ISNUMBER(FIND("*",A11)),ISNUMBER(FIND("?",A11))),COUNTIFS('Lineas'!$A$8:$A$107,A11)&lt;&gt;1),"ID línea inválido",IF(OR(B11="",COUNTIFS('Documentos'!$A$8:$A$107,B11)&lt;&gt;1),"Documento inexistente / duplicado",IF(OR(C11="",D11="",T11&lt;&gt;"Confirmado",AC11&lt;&gt;"Revisado"),"Completar / revisar",IF(OR(NOT(ISNUMBER(F11)),NOT(ISNUMBER(W11)),NOT(ISNUMBER(X11)),NOT(ISNUMBER(L11)),NOT(ISNUMBER(N11)),NOT(ISNUMBER(O11)),NOT(ISNUMBER(P11)),NOT(ISNUMBER(Q11)),NOT(ISNUMBER(R11)),NOT(ISNUMBER(Y11)),S11=""),"Faltan importes / fechas",IF(OR(AND(D11="Ordinario",OR(NOT(ISNUMBER(G11)),G11&lt;0,G11&gt;1)),AND(D11&lt;&gt;"Ordinario",E11=""),AND(OR(D11="Exenta",D11="No sujeta"),OR(G11&lt;&gt;"",W11&lt;&gt;0))),"Revisar tratamiento",IF(OR(AND(ABS(X11-L11)&gt;0.01,V11=""),AND(W11&gt;=0,OR(P11&lt;0,P11&gt;W11)),AND(W11&lt;0,OR(P11&gt;0,P11&lt;W11)),AND(S11="Sí",O11&lt;&gt;0)),"Revisar retención / deducción / bien",IF(OR(ROUND(F11,2)&lt;&gt;F11,ROUND(L11,2)&lt;&gt;L11,ROUND(N11,2)&lt;&gt;N11,ROUND(O11,2)&lt;&gt;O11,ROUND(P11,2)&lt;&gt;P11),"Revisar céntimos","Revisado"))))))))))))))</x:f>
        <x:v>Revisado</x:v>
      </x:c>
      <x:c r="AA11" s="12" t="str">
        <x:f>IF(B11="","",IF(COUNTIFS('Documentos'!$A$8:$A$107,B11)=1,INDEX('Documentos'!$B$8:$B$107,MATCH(B11,'Documentos'!$A$8:$A$107,0)),"Pendiente"))</x:f>
        <x:v>Gasto</x:v>
      </x:c>
      <x:c r="AB11" s="12" t="str">
        <x:f>IF(B11="","",IF(COUNTIFS('Documentos'!$A$8:$A$107,B11)=1,INDEX('Documentos'!$C$8:$C$107,MATCH(B11,'Documentos'!$A$8:$A$107,0)),"Pendiente"))</x:f>
        <x:v>ACT1</x:v>
      </x:c>
      <x:c r="AC11" s="12" t="str">
        <x:f>IF(B11="","",IF(COUNTIFS('Documentos'!$A$8:$A$107,B11)=1,INDEX('Documentos'!$T$8:$T$107,MATCH(B11,'Documentos'!$A$8:$A$107,0)),"Pendiente"))</x:f>
        <x:v>Revisado</x:v>
      </x:c>
      <x:c r="AD11" s="12" t="str">
        <x:f>IF(Z11="","",IF(Z11="Revisado","Sí","No"))</x:f>
        <x:v>Sí</x:v>
      </x:c>
      <x:c r="AE11" s="12" t="n">
        <x:f>IF(ISNUMBER(Q11),YEAR(Q11),"")</x:f>
        <x:v>2026</x:v>
      </x:c>
      <x:c r="AF11" s="12" t="n">
        <x:f>IF(ISNUMBER(Q11),INT((MONTH(Q11)-1)/3)+1,"")</x:f>
        <x:v>1</x:v>
      </x:c>
      <x:c r="AG11" s="12" t="n">
        <x:f>IF(ISNUMBER(R11),YEAR(R11),"")</x:f>
        <x:v>2026</x:v>
      </x:c>
      <x:c r="AH11" s="12" t="n">
        <x:f>IF(ISNUMBER(R11),INT((MONTH(R11)-1)/3)+1,"")</x:f>
        <x:v>1</x:v>
      </x:c>
      <x:c r="AI11" s="15" t="n">
        <x:f>IF(A11="","",ROUND(SUMIFS('IRPF cobros'!$D$8:$D$107,'IRPF cobros'!$B$8:$B$107,A11,'IRPF cobros'!$I$8:$I$107,"Revisado"),2))</x:f>
        <x:v>0</x:v>
      </x:c>
      <x:c r="AJ11" s="12" t="str">
        <x:f>IF(A11="","",IF('Instrucciones'!$B$7&lt;&gt;"Cobros/pagos confirmado","",IF(AND(ISNUMBER(O11),ISNUMBER(AI11),ABS(O11-AI11)&lt;=0.01),"","Revisar importe no imputado")))</x:f>
      </x:c>
    </x:row>
    <x:row r="12" ht="23" customHeight="1">
      <x:c r="A12" s="11" t="str">
        <x:v>L4</x:v>
      </x:c>
      <x:c r="B12" s="11" t="str">
        <x:v>D4</x:v>
      </x:c>
      <x:c r="C12" s="11" t="str">
        <x:v>Ejemplo ficticio</x:v>
      </x:c>
      <x:c r="D12" s="11" t="str">
        <x:v>Ordinario</x:v>
      </x:c>
      <x:c r="E12" s="11" t="str"/>
      <x:c r="F12" s="14" t="n">
        <x:v>500</x:v>
      </x:c>
      <x:c r="G12" s="16" t="n">
        <x:v>0.21</x:v>
      </x:c>
      <x:c r="H12" s="11" t="str">
        <x:v>Calcular</x:v>
      </x:c>
      <x:c r="I12" s="14"/>
      <x:c r="J12" s="14" t="n">
        <x:v>0</x:v>
      </x:c>
      <x:c r="K12" s="16" t="n">
        <x:v>0</x:v>
      </x:c>
      <x:c r="L12" s="14" t="n">
        <x:v>0</x:v>
      </x:c>
      <x:c r="M12" s="16" t="n">
        <x:v>0</x:v>
      </x:c>
      <x:c r="N12" s="14" t="n">
        <x:v>0</x:v>
      </x:c>
      <x:c r="O12" s="14" t="n">
        <x:v>500</x:v>
      </x:c>
      <x:c r="P12" s="14" t="n">
        <x:v>0</x:v>
      </x:c>
      <x:c r="Q12" s="13" t="n">
        <x:v>46113</x:v>
      </x:c>
      <x:c r="R12" s="13" t="n">
        <x:v>46113</x:v>
      </x:c>
      <x:c r="S12" s="11" t="str">
        <x:v>No</x:v>
      </x:c>
      <x:c r="T12" s="11" t="str">
        <x:v>Confirmado</x:v>
      </x:c>
      <x:c r="U12" s="14"/>
      <x:c r="V12" s="11" t="str"/>
      <x:c r="W12" s="15" t="n">
        <x:f>IF(COUNTA(A12:V12)=0,"",IF(D12="Ordinario",IF(H12="Calcular",IF(AND(ISNUMBER(F12),ISNUMBER(G12)),ROUND(F12*G12,2),"Pendiente"),IF(AND(H12="Documento",ISNUMBER(I12)),I12,"Pendiente")),IF(AND(OR(D12="Exenta",D12="No sujeta",D12="Otra revisada"),ISNUMBER(I12)),I12,"Pendiente")))</x:f>
        <x:v>105</x:v>
      </x:c>
      <x:c r="X12" s="15" t="n">
        <x:f>IF(COUNTA(A12:V12)=0,"",IF(AND(ISNUMBER(J12),ISNUMBER(K12)),ROUND(J12*K12,2),"Pendiente"))</x:f>
        <x:v>0</x:v>
      </x:c>
      <x:c r="Y12" s="15" t="n">
        <x:f>IF(COUNTA(A12:V12)=0,"",IF(D12="Ordinario",IF(AND(ISNUMBER(F12),ISNUMBER(W12),ISNUMBER(L12),ISNUMBER(N12)),ROUND(F12+W12+N12-L12,2),"Pendiente"),IF(ISNUMBER(U12),U12,"Pendiente")))</x:f>
        <x:v>605</x:v>
      </x:c>
      <x:c r="Z12" s="12" t="str">
        <x:f>IF(COUNTA(A12:V12)=0,"",IF(OR(IF(ISNUMBER(W12),ROUND(W12,2)&lt;&gt;W12,FALSE),IF(ISNUMBER(J12),ROUND(J12,2)&lt;&gt;J12,FALSE),IF(ISNUMBER(U12),ROUND(U12,2)&lt;&gt;U12,FALSE)),"Revisar céntimos",IF(COUNTA(A12:V12)=0,"",IF(IF(AND(H12="Documento",D12="Ordinario",ISNUMBER(F12),ISNUMBER(G12),ISNUMBER(I12)),AND(ABS(ROUND(F12*G12,2)-I12)&gt;0.01,V12=""),FALSE),"Explicar cuota documento",IF(COUNTA(A12:V12)=0,"",IF(OR(NOT(ISNUMBER(K12)),K12&lt;0,K12&gt;1,NOT(ISNUMBER(M12)),M12&lt;0,M12&gt;1,NOT(OR(S12="Sí",S12="No"))),"Revisar tipos / bien",IF(COUNTA(A12:V12)=0,"",IF(OR(A12="",OR(ISNUMBER(FIND("*",A12)),ISNUMBER(FIND("?",A12))),COUNTIFS('Lineas'!$A$8:$A$107,A12)&lt;&gt;1),"ID línea inválido",IF(OR(B12="",COUNTIFS('Documentos'!$A$8:$A$107,B12)&lt;&gt;1),"Documento inexistente / duplicado",IF(OR(C12="",D12="",T12&lt;&gt;"Confirmado",AC12&lt;&gt;"Revisado"),"Completar / revisar",IF(OR(NOT(ISNUMBER(F12)),NOT(ISNUMBER(W12)),NOT(ISNUMBER(X12)),NOT(ISNUMBER(L12)),NOT(ISNUMBER(N12)),NOT(ISNUMBER(O12)),NOT(ISNUMBER(P12)),NOT(ISNUMBER(Q12)),NOT(ISNUMBER(R12)),NOT(ISNUMBER(Y12)),S12=""),"Faltan importes / fechas",IF(OR(AND(D12="Ordinario",OR(NOT(ISNUMBER(G12)),G12&lt;0,G12&gt;1)),AND(D12&lt;&gt;"Ordinario",E12=""),AND(OR(D12="Exenta",D12="No sujeta"),OR(G12&lt;&gt;"",W12&lt;&gt;0))),"Revisar tratamiento",IF(OR(AND(ABS(X12-L12)&gt;0.01,V12=""),AND(W12&gt;=0,OR(P12&lt;0,P12&gt;W12)),AND(W12&lt;0,OR(P12&gt;0,P12&lt;W12)),AND(S12="Sí",O12&lt;&gt;0)),"Revisar retención / deducción / bien",IF(OR(ROUND(F12,2)&lt;&gt;F12,ROUND(L12,2)&lt;&gt;L12,ROUND(N12,2)&lt;&gt;N12,ROUND(O12,2)&lt;&gt;O12,ROUND(P12,2)&lt;&gt;P12),"Revisar céntimos","Revisado"))))))))))))))</x:f>
        <x:v>Revisado</x:v>
      </x:c>
      <x:c r="AA12" s="12" t="str">
        <x:f>IF(B12="","",IF(COUNTIFS('Documentos'!$A$8:$A$107,B12)=1,INDEX('Documentos'!$B$8:$B$107,MATCH(B12,'Documentos'!$A$8:$A$107,0)),"Pendiente"))</x:f>
        <x:v>Ingreso</x:v>
      </x:c>
      <x:c r="AB12" s="12" t="str">
        <x:f>IF(B12="","",IF(COUNTIFS('Documentos'!$A$8:$A$107,B12)=1,INDEX('Documentos'!$C$8:$C$107,MATCH(B12,'Documentos'!$A$8:$A$107,0)),"Pendiente"))</x:f>
        <x:v>ACT1</x:v>
      </x:c>
      <x:c r="AC12" s="12" t="str">
        <x:f>IF(B12="","",IF(COUNTIFS('Documentos'!$A$8:$A$107,B12)=1,INDEX('Documentos'!$T$8:$T$107,MATCH(B12,'Documentos'!$A$8:$A$107,0)),"Pendiente"))</x:f>
        <x:v>Revisado</x:v>
      </x:c>
      <x:c r="AD12" s="12" t="str">
        <x:f>IF(Z12="","",IF(Z12="Revisado","Sí","No"))</x:f>
        <x:v>Sí</x:v>
      </x:c>
      <x:c r="AE12" s="12" t="n">
        <x:f>IF(ISNUMBER(Q12),YEAR(Q12),"")</x:f>
        <x:v>2026</x:v>
      </x:c>
      <x:c r="AF12" s="12" t="n">
        <x:f>IF(ISNUMBER(Q12),INT((MONTH(Q12)-1)/3)+1,"")</x:f>
        <x:v>2</x:v>
      </x:c>
      <x:c r="AG12" s="12" t="n">
        <x:f>IF(ISNUMBER(R12),YEAR(R12),"")</x:f>
        <x:v>2026</x:v>
      </x:c>
      <x:c r="AH12" s="12" t="n">
        <x:f>IF(ISNUMBER(R12),INT((MONTH(R12)-1)/3)+1,"")</x:f>
        <x:v>2</x:v>
      </x:c>
      <x:c r="AI12" s="15" t="n">
        <x:f>IF(A12="","",ROUND(SUMIFS('IRPF cobros'!$D$8:$D$107,'IRPF cobros'!$B$8:$B$107,A12,'IRPF cobros'!$I$8:$I$107,"Revisado"),2))</x:f>
        <x:v>0</x:v>
      </x:c>
      <x:c r="AJ12" s="12" t="str">
        <x:f>IF(A12="","",IF('Instrucciones'!$B$7&lt;&gt;"Cobros/pagos confirmado","",IF(AND(ISNUMBER(O12),ISNUMBER(AI12),ABS(O12-AI12)&lt;=0.01),"","Revisar importe no imputado")))</x:f>
      </x:c>
    </x:row>
    <x:row r="13" ht="23" customHeight="1">
      <x:c r="A13" s="11" t="str">
        <x:v>LR4</x:v>
      </x:c>
      <x:c r="B13" s="11" t="str">
        <x:v>R4</x:v>
      </x:c>
      <x:c r="C13" s="11" t="str">
        <x:v>Ejemplo ficticio</x:v>
      </x:c>
      <x:c r="D13" s="11" t="str">
        <x:v>Ordinario</x:v>
      </x:c>
      <x:c r="E13" s="11" t="str"/>
      <x:c r="F13" s="14" t="n">
        <x:v>-100</x:v>
      </x:c>
      <x:c r="G13" s="16" t="n">
        <x:v>0.21</x:v>
      </x:c>
      <x:c r="H13" s="11" t="str">
        <x:v>Calcular</x:v>
      </x:c>
      <x:c r="I13" s="14"/>
      <x:c r="J13" s="14" t="n">
        <x:v>0</x:v>
      </x:c>
      <x:c r="K13" s="16" t="n">
        <x:v>0</x:v>
      </x:c>
      <x:c r="L13" s="14" t="n">
        <x:v>0</x:v>
      </x:c>
      <x:c r="M13" s="16" t="n">
        <x:v>0</x:v>
      </x:c>
      <x:c r="N13" s="14" t="n">
        <x:v>0</x:v>
      </x:c>
      <x:c r="O13" s="14" t="n">
        <x:v>-100</x:v>
      </x:c>
      <x:c r="P13" s="14" t="n">
        <x:v>0</x:v>
      </x:c>
      <x:c r="Q13" s="13" t="n">
        <x:v>46117</x:v>
      </x:c>
      <x:c r="R13" s="13" t="n">
        <x:v>46117</x:v>
      </x:c>
      <x:c r="S13" s="11" t="str">
        <x:v>No</x:v>
      </x:c>
      <x:c r="T13" s="11" t="str">
        <x:v>Confirmado</x:v>
      </x:c>
      <x:c r="U13" s="14"/>
      <x:c r="V13" s="11" t="str"/>
      <x:c r="W13" s="15" t="n">
        <x:f>IF(COUNTA(A13:V13)=0,"",IF(D13="Ordinario",IF(H13="Calcular",IF(AND(ISNUMBER(F13),ISNUMBER(G13)),ROUND(F13*G13,2),"Pendiente"),IF(AND(H13="Documento",ISNUMBER(I13)),I13,"Pendiente")),IF(AND(OR(D13="Exenta",D13="No sujeta",D13="Otra revisada"),ISNUMBER(I13)),I13,"Pendiente")))</x:f>
        <x:v>-21</x:v>
      </x:c>
      <x:c r="X13" s="15" t="n">
        <x:f>IF(COUNTA(A13:V13)=0,"",IF(AND(ISNUMBER(J13),ISNUMBER(K13)),ROUND(J13*K13,2),"Pendiente"))</x:f>
        <x:v>0</x:v>
      </x:c>
      <x:c r="Y13" s="15" t="n">
        <x:f>IF(COUNTA(A13:V13)=0,"",IF(D13="Ordinario",IF(AND(ISNUMBER(F13),ISNUMBER(W13),ISNUMBER(L13),ISNUMBER(N13)),ROUND(F13+W13+N13-L13,2),"Pendiente"),IF(ISNUMBER(U13),U13,"Pendiente")))</x:f>
        <x:v>-121</x:v>
      </x:c>
      <x:c r="Z13" s="12" t="str">
        <x:f>IF(COUNTA(A13:V13)=0,"",IF(OR(IF(ISNUMBER(W13),ROUND(W13,2)&lt;&gt;W13,FALSE),IF(ISNUMBER(J13),ROUND(J13,2)&lt;&gt;J13,FALSE),IF(ISNUMBER(U13),ROUND(U13,2)&lt;&gt;U13,FALSE)),"Revisar céntimos",IF(COUNTA(A13:V13)=0,"",IF(IF(AND(H13="Documento",D13="Ordinario",ISNUMBER(F13),ISNUMBER(G13),ISNUMBER(I13)),AND(ABS(ROUND(F13*G13,2)-I13)&gt;0.01,V13=""),FALSE),"Explicar cuota documento",IF(COUNTA(A13:V13)=0,"",IF(OR(NOT(ISNUMBER(K13)),K13&lt;0,K13&gt;1,NOT(ISNUMBER(M13)),M13&lt;0,M13&gt;1,NOT(OR(S13="Sí",S13="No"))),"Revisar tipos / bien",IF(COUNTA(A13:V13)=0,"",IF(OR(A13="",OR(ISNUMBER(FIND("*",A13)),ISNUMBER(FIND("?",A13))),COUNTIFS('Lineas'!$A$8:$A$107,A13)&lt;&gt;1),"ID línea inválido",IF(OR(B13="",COUNTIFS('Documentos'!$A$8:$A$107,B13)&lt;&gt;1),"Documento inexistente / duplicado",IF(OR(C13="",D13="",T13&lt;&gt;"Confirmado",AC13&lt;&gt;"Revisado"),"Completar / revisar",IF(OR(NOT(ISNUMBER(F13)),NOT(ISNUMBER(W13)),NOT(ISNUMBER(X13)),NOT(ISNUMBER(L13)),NOT(ISNUMBER(N13)),NOT(ISNUMBER(O13)),NOT(ISNUMBER(P13)),NOT(ISNUMBER(Q13)),NOT(ISNUMBER(R13)),NOT(ISNUMBER(Y13)),S13=""),"Faltan importes / fechas",IF(OR(AND(D13="Ordinario",OR(NOT(ISNUMBER(G13)),G13&lt;0,G13&gt;1)),AND(D13&lt;&gt;"Ordinario",E13=""),AND(OR(D13="Exenta",D13="No sujeta"),OR(G13&lt;&gt;"",W13&lt;&gt;0))),"Revisar tratamiento",IF(OR(AND(ABS(X13-L13)&gt;0.01,V13=""),AND(W13&gt;=0,OR(P13&lt;0,P13&gt;W13)),AND(W13&lt;0,OR(P13&gt;0,P13&lt;W13)),AND(S13="Sí",O13&lt;&gt;0)),"Revisar retención / deducción / bien",IF(OR(ROUND(F13,2)&lt;&gt;F13,ROUND(L13,2)&lt;&gt;L13,ROUND(N13,2)&lt;&gt;N13,ROUND(O13,2)&lt;&gt;O13,ROUND(P13,2)&lt;&gt;P13),"Revisar céntimos","Revisado"))))))))))))))</x:f>
        <x:v>Revisado</x:v>
      </x:c>
      <x:c r="AA13" s="12" t="str">
        <x:f>IF(B13="","",IF(COUNTIFS('Documentos'!$A$8:$A$107,B13)=1,INDEX('Documentos'!$B$8:$B$107,MATCH(B13,'Documentos'!$A$8:$A$107,0)),"Pendiente"))</x:f>
        <x:v>Ingreso</x:v>
      </x:c>
      <x:c r="AB13" s="12" t="str">
        <x:f>IF(B13="","",IF(COUNTIFS('Documentos'!$A$8:$A$107,B13)=1,INDEX('Documentos'!$C$8:$C$107,MATCH(B13,'Documentos'!$A$8:$A$107,0)),"Pendiente"))</x:f>
        <x:v>ACT1</x:v>
      </x:c>
      <x:c r="AC13" s="12" t="str">
        <x:f>IF(B13="","",IF(COUNTIFS('Documentos'!$A$8:$A$107,B13)=1,INDEX('Documentos'!$T$8:$T$107,MATCH(B13,'Documentos'!$A$8:$A$107,0)),"Pendiente"))</x:f>
        <x:v>Revisado</x:v>
      </x:c>
      <x:c r="AD13" s="12" t="str">
        <x:f>IF(Z13="","",IF(Z13="Revisado","Sí","No"))</x:f>
        <x:v>Sí</x:v>
      </x:c>
      <x:c r="AE13" s="12" t="n">
        <x:f>IF(ISNUMBER(Q13),YEAR(Q13),"")</x:f>
        <x:v>2026</x:v>
      </x:c>
      <x:c r="AF13" s="12" t="n">
        <x:f>IF(ISNUMBER(Q13),INT((MONTH(Q13)-1)/3)+1,"")</x:f>
        <x:v>2</x:v>
      </x:c>
      <x:c r="AG13" s="12" t="n">
        <x:f>IF(ISNUMBER(R13),YEAR(R13),"")</x:f>
        <x:v>2026</x:v>
      </x:c>
      <x:c r="AH13" s="12" t="n">
        <x:f>IF(ISNUMBER(R13),INT((MONTH(R13)-1)/3)+1,"")</x:f>
        <x:v>2</x:v>
      </x:c>
      <x:c r="AI13" s="15" t="n">
        <x:f>IF(A13="","",ROUND(SUMIFS('IRPF cobros'!$D$8:$D$107,'IRPF cobros'!$B$8:$B$107,A13,'IRPF cobros'!$I$8:$I$107,"Revisado"),2))</x:f>
        <x:v>0</x:v>
      </x:c>
      <x:c r="AJ13" s="12" t="str">
        <x:f>IF(A13="","",IF('Instrucciones'!$B$7&lt;&gt;"Cobros/pagos confirmado","",IF(AND(ISNUMBER(O13),ISNUMBER(AI13),ABS(O13-AI13)&lt;=0.01),"","Revisar importe no imputado")))</x:f>
      </x:c>
    </x:row>
    <x:row r="14" ht="23" customHeight="1">
      <x:c r="A14" s="11" t="str">
        <x:v>L5</x:v>
      </x:c>
      <x:c r="B14" s="11" t="str">
        <x:v>D5</x:v>
      </x:c>
      <x:c r="C14" s="11" t="str">
        <x:v>Ejemplo ficticio</x:v>
      </x:c>
      <x:c r="D14" s="11" t="str">
        <x:v>Ordinario</x:v>
      </x:c>
      <x:c r="E14" s="11" t="str"/>
      <x:c r="F14" s="14" t="n">
        <x:v>1200</x:v>
      </x:c>
      <x:c r="G14" s="16" t="n">
        <x:v>0.21</x:v>
      </x:c>
      <x:c r="H14" s="11" t="str">
        <x:v>Calcular</x:v>
      </x:c>
      <x:c r="I14" s="14"/>
      <x:c r="J14" s="14" t="n">
        <x:v>0</x:v>
      </x:c>
      <x:c r="K14" s="16" t="n">
        <x:v>0</x:v>
      </x:c>
      <x:c r="L14" s="14" t="n">
        <x:v>0</x:v>
      </x:c>
      <x:c r="M14" s="16" t="n">
        <x:v>0</x:v>
      </x:c>
      <x:c r="N14" s="14" t="n">
        <x:v>0</x:v>
      </x:c>
      <x:c r="O14" s="14" t="n">
        <x:v>0</x:v>
      </x:c>
      <x:c r="P14" s="14" t="n">
        <x:v>252</x:v>
      </x:c>
      <x:c r="Q14" s="13" t="n">
        <x:v>46032</x:v>
      </x:c>
      <x:c r="R14" s="13" t="n">
        <x:v>46032</x:v>
      </x:c>
      <x:c r="S14" s="11" t="str">
        <x:v>Sí</x:v>
      </x:c>
      <x:c r="T14" s="11" t="str">
        <x:v>Confirmado</x:v>
      </x:c>
      <x:c r="U14" s="14"/>
      <x:c r="V14" s="11" t="str"/>
      <x:c r="W14" s="15" t="n">
        <x:f>IF(COUNTA(A14:V14)=0,"",IF(D14="Ordinario",IF(H14="Calcular",IF(AND(ISNUMBER(F14),ISNUMBER(G14)),ROUND(F14*G14,2),"Pendiente"),IF(AND(H14="Documento",ISNUMBER(I14)),I14,"Pendiente")),IF(AND(OR(D14="Exenta",D14="No sujeta",D14="Otra revisada"),ISNUMBER(I14)),I14,"Pendiente")))</x:f>
        <x:v>252</x:v>
      </x:c>
      <x:c r="X14" s="15" t="n">
        <x:f>IF(COUNTA(A14:V14)=0,"",IF(AND(ISNUMBER(J14),ISNUMBER(K14)),ROUND(J14*K14,2),"Pendiente"))</x:f>
        <x:v>0</x:v>
      </x:c>
      <x:c r="Y14" s="15" t="n">
        <x:f>IF(COUNTA(A14:V14)=0,"",IF(D14="Ordinario",IF(AND(ISNUMBER(F14),ISNUMBER(W14),ISNUMBER(L14),ISNUMBER(N14)),ROUND(F14+W14+N14-L14,2),"Pendiente"),IF(ISNUMBER(U14),U14,"Pendiente")))</x:f>
        <x:v>1452</x:v>
      </x:c>
      <x:c r="Z14" s="12" t="str">
        <x:f>IF(COUNTA(A14:V14)=0,"",IF(OR(IF(ISNUMBER(W14),ROUND(W14,2)&lt;&gt;W14,FALSE),IF(ISNUMBER(J14),ROUND(J14,2)&lt;&gt;J14,FALSE),IF(ISNUMBER(U14),ROUND(U14,2)&lt;&gt;U14,FALSE)),"Revisar céntimos",IF(COUNTA(A14:V14)=0,"",IF(IF(AND(H14="Documento",D14="Ordinario",ISNUMBER(F14),ISNUMBER(G14),ISNUMBER(I14)),AND(ABS(ROUND(F14*G14,2)-I14)&gt;0.01,V14=""),FALSE),"Explicar cuota documento",IF(COUNTA(A14:V14)=0,"",IF(OR(NOT(ISNUMBER(K14)),K14&lt;0,K14&gt;1,NOT(ISNUMBER(M14)),M14&lt;0,M14&gt;1,NOT(OR(S14="Sí",S14="No"))),"Revisar tipos / bien",IF(COUNTA(A14:V14)=0,"",IF(OR(A14="",OR(ISNUMBER(FIND("*",A14)),ISNUMBER(FIND("?",A14))),COUNTIFS('Lineas'!$A$8:$A$107,A14)&lt;&gt;1),"ID línea inválido",IF(OR(B14="",COUNTIFS('Documentos'!$A$8:$A$107,B14)&lt;&gt;1),"Documento inexistente / duplicado",IF(OR(C14="",D14="",T14&lt;&gt;"Confirmado",AC14&lt;&gt;"Revisado"),"Completar / revisar",IF(OR(NOT(ISNUMBER(F14)),NOT(ISNUMBER(W14)),NOT(ISNUMBER(X14)),NOT(ISNUMBER(L14)),NOT(ISNUMBER(N14)),NOT(ISNUMBER(O14)),NOT(ISNUMBER(P14)),NOT(ISNUMBER(Q14)),NOT(ISNUMBER(R14)),NOT(ISNUMBER(Y14)),S14=""),"Faltan importes / fechas",IF(OR(AND(D14="Ordinario",OR(NOT(ISNUMBER(G14)),G14&lt;0,G14&gt;1)),AND(D14&lt;&gt;"Ordinario",E14=""),AND(OR(D14="Exenta",D14="No sujeta"),OR(G14&lt;&gt;"",W14&lt;&gt;0))),"Revisar tratamiento",IF(OR(AND(ABS(X14-L14)&gt;0.01,V14=""),AND(W14&gt;=0,OR(P14&lt;0,P14&gt;W14)),AND(W14&lt;0,OR(P14&gt;0,P14&lt;W14)),AND(S14="Sí",O14&lt;&gt;0)),"Revisar retención / deducción / bien",IF(OR(ROUND(F14,2)&lt;&gt;F14,ROUND(L14,2)&lt;&gt;L14,ROUND(N14,2)&lt;&gt;N14,ROUND(O14,2)&lt;&gt;O14,ROUND(P14,2)&lt;&gt;P14),"Revisar céntimos","Revisado"))))))))))))))</x:f>
        <x:v>Revisado</x:v>
      </x:c>
      <x:c r="AA14" s="12" t="str">
        <x:f>IF(B14="","",IF(COUNTIFS('Documentos'!$A$8:$A$107,B14)=1,INDEX('Documentos'!$B$8:$B$107,MATCH(B14,'Documentos'!$A$8:$A$107,0)),"Pendiente"))</x:f>
        <x:v>Gasto</x:v>
      </x:c>
      <x:c r="AB14" s="12" t="str">
        <x:f>IF(B14="","",IF(COUNTIFS('Documentos'!$A$8:$A$107,B14)=1,INDEX('Documentos'!$C$8:$C$107,MATCH(B14,'Documentos'!$A$8:$A$107,0)),"Pendiente"))</x:f>
        <x:v>ACT1</x:v>
      </x:c>
      <x:c r="AC14" s="12" t="str">
        <x:f>IF(B14="","",IF(COUNTIFS('Documentos'!$A$8:$A$107,B14)=1,INDEX('Documentos'!$T$8:$T$107,MATCH(B14,'Documentos'!$A$8:$A$107,0)),"Pendiente"))</x:f>
        <x:v>Revisado</x:v>
      </x:c>
      <x:c r="AD14" s="12" t="str">
        <x:f>IF(Z14="","",IF(Z14="Revisado","Sí","No"))</x:f>
        <x:v>Sí</x:v>
      </x:c>
      <x:c r="AE14" s="12" t="n">
        <x:f>IF(ISNUMBER(Q14),YEAR(Q14),"")</x:f>
        <x:v>2026</x:v>
      </x:c>
      <x:c r="AF14" s="12" t="n">
        <x:f>IF(ISNUMBER(Q14),INT((MONTH(Q14)-1)/3)+1,"")</x:f>
        <x:v>1</x:v>
      </x:c>
      <x:c r="AG14" s="12" t="n">
        <x:f>IF(ISNUMBER(R14),YEAR(R14),"")</x:f>
        <x:v>2026</x:v>
      </x:c>
      <x:c r="AH14" s="12" t="n">
        <x:f>IF(ISNUMBER(R14),INT((MONTH(R14)-1)/3)+1,"")</x:f>
        <x:v>1</x:v>
      </x:c>
      <x:c r="AI14" s="15" t="n">
        <x:f>IF(A14="","",ROUND(SUMIFS('IRPF cobros'!$D$8:$D$107,'IRPF cobros'!$B$8:$B$107,A14,'IRPF cobros'!$I$8:$I$107,"Revisado"),2))</x:f>
        <x:v>0</x:v>
      </x:c>
      <x:c r="AJ14" s="12" t="str">
        <x:f>IF(A14="","",IF('Instrucciones'!$B$7&lt;&gt;"Cobros/pagos confirmado","",IF(AND(ISNUMBER(O14),ISNUMBER(AI14),ABS(O14-AI14)&lt;=0.01),"","Revisar importe no imputado")))</x:f>
      </x:c>
    </x:row>
    <x:row r="15" ht="23" customHeight="1">
      <x:c r="A15" s="11" t="str">
        <x:v>LA6</x:v>
      </x:c>
      <x:c r="B15" s="11" t="str">
        <x:v>A6</x:v>
      </x:c>
      <x:c r="C15" s="11" t="str">
        <x:v>Ejemplo ficticio</x:v>
      </x:c>
      <x:c r="D15" s="11" t="str">
        <x:v>Ordinario</x:v>
      </x:c>
      <x:c r="E15" s="11" t="str"/>
      <x:c r="F15" s="14" t="n">
        <x:v>200</x:v>
      </x:c>
      <x:c r="G15" s="16" t="n">
        <x:v>0.21</x:v>
      </x:c>
      <x:c r="H15" s="11" t="str">
        <x:v>Calcular</x:v>
      </x:c>
      <x:c r="I15" s="14"/>
      <x:c r="J15" s="14" t="n">
        <x:v>0</x:v>
      </x:c>
      <x:c r="K15" s="16" t="n">
        <x:v>0</x:v>
      </x:c>
      <x:c r="L15" s="14" t="n">
        <x:v>0</x:v>
      </x:c>
      <x:c r="M15" s="16" t="n">
        <x:v>0</x:v>
      </x:c>
      <x:c r="N15" s="14" t="n">
        <x:v>0</x:v>
      </x:c>
      <x:c r="O15" s="14" t="n">
        <x:v>0</x:v>
      </x:c>
      <x:c r="P15" s="14" t="n">
        <x:v>0</x:v>
      </x:c>
      <x:c r="Q15" s="13" t="n">
        <x:v>46174</x:v>
      </x:c>
      <x:c r="R15" s="13" t="n">
        <x:v>46174</x:v>
      </x:c>
      <x:c r="S15" s="11" t="str">
        <x:v>No</x:v>
      </x:c>
      <x:c r="T15" s="11" t="str">
        <x:v>Confirmado</x:v>
      </x:c>
      <x:c r="U15" s="14"/>
      <x:c r="V15" s="11" t="str"/>
      <x:c r="W15" s="15" t="n">
        <x:f>IF(COUNTA(A15:V15)=0,"",IF(D15="Ordinario",IF(H15="Calcular",IF(AND(ISNUMBER(F15),ISNUMBER(G15)),ROUND(F15*G15,2),"Pendiente"),IF(AND(H15="Documento",ISNUMBER(I15)),I15,"Pendiente")),IF(AND(OR(D15="Exenta",D15="No sujeta",D15="Otra revisada"),ISNUMBER(I15)),I15,"Pendiente")))</x:f>
        <x:v>42</x:v>
      </x:c>
      <x:c r="X15" s="15" t="n">
        <x:f>IF(COUNTA(A15:V15)=0,"",IF(AND(ISNUMBER(J15),ISNUMBER(K15)),ROUND(J15*K15,2),"Pendiente"))</x:f>
        <x:v>0</x:v>
      </x:c>
      <x:c r="Y15" s="15" t="n">
        <x:f>IF(COUNTA(A15:V15)=0,"",IF(D15="Ordinario",IF(AND(ISNUMBER(F15),ISNUMBER(W15),ISNUMBER(L15),ISNUMBER(N15)),ROUND(F15+W15+N15-L15,2),"Pendiente"),IF(ISNUMBER(U15),U15,"Pendiente")))</x:f>
        <x:v>242</x:v>
      </x:c>
      <x:c r="Z15" s="12" t="str">
        <x:f>IF(COUNTA(A15:V15)=0,"",IF(OR(IF(ISNUMBER(W15),ROUND(W15,2)&lt;&gt;W15,FALSE),IF(ISNUMBER(J15),ROUND(J15,2)&lt;&gt;J15,FALSE),IF(ISNUMBER(U15),ROUND(U15,2)&lt;&gt;U15,FALSE)),"Revisar céntimos",IF(COUNTA(A15:V15)=0,"",IF(IF(AND(H15="Documento",D15="Ordinario",ISNUMBER(F15),ISNUMBER(G15),ISNUMBER(I15)),AND(ABS(ROUND(F15*G15,2)-I15)&gt;0.01,V15=""),FALSE),"Explicar cuota documento",IF(COUNTA(A15:V15)=0,"",IF(OR(NOT(ISNUMBER(K15)),K15&lt;0,K15&gt;1,NOT(ISNUMBER(M15)),M15&lt;0,M15&gt;1,NOT(OR(S15="Sí",S15="No"))),"Revisar tipos / bien",IF(COUNTA(A15:V15)=0,"",IF(OR(A15="",OR(ISNUMBER(FIND("*",A15)),ISNUMBER(FIND("?",A15))),COUNTIFS('Lineas'!$A$8:$A$107,A15)&lt;&gt;1),"ID línea inválido",IF(OR(B15="",COUNTIFS('Documentos'!$A$8:$A$107,B15)&lt;&gt;1),"Documento inexistente / duplicado",IF(OR(C15="",D15="",T15&lt;&gt;"Confirmado",AC15&lt;&gt;"Revisado"),"Completar / revisar",IF(OR(NOT(ISNUMBER(F15)),NOT(ISNUMBER(W15)),NOT(ISNUMBER(X15)),NOT(ISNUMBER(L15)),NOT(ISNUMBER(N15)),NOT(ISNUMBER(O15)),NOT(ISNUMBER(P15)),NOT(ISNUMBER(Q15)),NOT(ISNUMBER(R15)),NOT(ISNUMBER(Y15)),S15=""),"Faltan importes / fechas",IF(OR(AND(D15="Ordinario",OR(NOT(ISNUMBER(G15)),G15&lt;0,G15&gt;1)),AND(D15&lt;&gt;"Ordinario",E15=""),AND(OR(D15="Exenta",D15="No sujeta"),OR(G15&lt;&gt;"",W15&lt;&gt;0))),"Revisar tratamiento",IF(OR(AND(ABS(X15-L15)&gt;0.01,V15=""),AND(W15&gt;=0,OR(P15&lt;0,P15&gt;W15)),AND(W15&lt;0,OR(P15&gt;0,P15&lt;W15)),AND(S15="Sí",O15&lt;&gt;0)),"Revisar retención / deducción / bien",IF(OR(ROUND(F15,2)&lt;&gt;F15,ROUND(L15,2)&lt;&gt;L15,ROUND(N15,2)&lt;&gt;N15,ROUND(O15,2)&lt;&gt;O15,ROUND(P15,2)&lt;&gt;P15),"Revisar céntimos","Revisado"))))))))))))))</x:f>
        <x:v>Revisado</x:v>
      </x:c>
      <x:c r="AA15" s="12" t="str">
        <x:f>IF(B15="","",IF(COUNTIFS('Documentos'!$A$8:$A$107,B15)=1,INDEX('Documentos'!$B$8:$B$107,MATCH(B15,'Documentos'!$A$8:$A$107,0)),"Pendiente"))</x:f>
        <x:v>Ingreso</x:v>
      </x:c>
      <x:c r="AB15" s="12" t="str">
        <x:f>IF(B15="","",IF(COUNTIFS('Documentos'!$A$8:$A$107,B15)=1,INDEX('Documentos'!$C$8:$C$107,MATCH(B15,'Documentos'!$A$8:$A$107,0)),"Pendiente"))</x:f>
        <x:v>ACT1</x:v>
      </x:c>
      <x:c r="AC15" s="12" t="str">
        <x:f>IF(B15="","",IF(COUNTIFS('Documentos'!$A$8:$A$107,B15)=1,INDEX('Documentos'!$T$8:$T$107,MATCH(B15,'Documentos'!$A$8:$A$107,0)),"Pendiente"))</x:f>
        <x:v>Revisado</x:v>
      </x:c>
      <x:c r="AD15" s="12" t="str">
        <x:f>IF(Z15="","",IF(Z15="Revisado","Sí","No"))</x:f>
        <x:v>Sí</x:v>
      </x:c>
      <x:c r="AE15" s="12" t="n">
        <x:f>IF(ISNUMBER(Q15),YEAR(Q15),"")</x:f>
        <x:v>2026</x:v>
      </x:c>
      <x:c r="AF15" s="12" t="n">
        <x:f>IF(ISNUMBER(Q15),INT((MONTH(Q15)-1)/3)+1,"")</x:f>
        <x:v>2</x:v>
      </x:c>
      <x:c r="AG15" s="12" t="n">
        <x:f>IF(ISNUMBER(R15),YEAR(R15),"")</x:f>
        <x:v>2026</x:v>
      </x:c>
      <x:c r="AH15" s="12" t="n">
        <x:f>IF(ISNUMBER(R15),INT((MONTH(R15)-1)/3)+1,"")</x:f>
        <x:v>2</x:v>
      </x:c>
      <x:c r="AI15" s="15" t="n">
        <x:f>IF(A15="","",ROUND(SUMIFS('IRPF cobros'!$D$8:$D$107,'IRPF cobros'!$B$8:$B$107,A15,'IRPF cobros'!$I$8:$I$107,"Revisado"),2))</x:f>
        <x:v>0</x:v>
      </x:c>
      <x:c r="AJ15" s="12" t="str">
        <x:f>IF(A15="","",IF('Instrucciones'!$B$7&lt;&gt;"Cobros/pagos confirmado","",IF(AND(ISNUMBER(O15),ISNUMBER(AI15),ABS(O15-AI15)&lt;=0.01),"","Revisar importe no imputado")))</x:f>
      </x:c>
    </x:row>
    <x:row r="16" ht="23" customHeight="1">
      <x:c r="A16" s="11" t="str">
        <x:v>LF6</x:v>
      </x:c>
      <x:c r="B16" s="11" t="str">
        <x:v>F6</x:v>
      </x:c>
      <x:c r="C16" s="11" t="str">
        <x:v>Ejemplo ficticio</x:v>
      </x:c>
      <x:c r="D16" s="11" t="str">
        <x:v>Ordinario</x:v>
      </x:c>
      <x:c r="E16" s="11" t="str"/>
      <x:c r="F16" s="14" t="n">
        <x:v>300</x:v>
      </x:c>
      <x:c r="G16" s="16" t="n">
        <x:v>0.21</x:v>
      </x:c>
      <x:c r="H16" s="11" t="str">
        <x:v>Calcular</x:v>
      </x:c>
      <x:c r="I16" s="14"/>
      <x:c r="J16" s="14" t="n">
        <x:v>0</x:v>
      </x:c>
      <x:c r="K16" s="16" t="n">
        <x:v>0</x:v>
      </x:c>
      <x:c r="L16" s="14" t="n">
        <x:v>0</x:v>
      </x:c>
      <x:c r="M16" s="16" t="n">
        <x:v>0</x:v>
      </x:c>
      <x:c r="N16" s="14" t="n">
        <x:v>0</x:v>
      </x:c>
      <x:c r="O16" s="14" t="n">
        <x:v>500</x:v>
      </x:c>
      <x:c r="P16" s="14" t="n">
        <x:v>0</x:v>
      </x:c>
      <x:c r="Q16" s="13" t="n">
        <x:v>46203</x:v>
      </x:c>
      <x:c r="R16" s="13" t="n">
        <x:v>46203</x:v>
      </x:c>
      <x:c r="S16" s="11" t="str">
        <x:v>No</x:v>
      </x:c>
      <x:c r="T16" s="11" t="str">
        <x:v>Confirmado</x:v>
      </x:c>
      <x:c r="U16" s="14"/>
      <x:c r="V16" s="11" t="str"/>
      <x:c r="W16" s="15" t="n">
        <x:f>IF(COUNTA(A16:V16)=0,"",IF(D16="Ordinario",IF(H16="Calcular",IF(AND(ISNUMBER(F16),ISNUMBER(G16)),ROUND(F16*G16,2),"Pendiente"),IF(AND(H16="Documento",ISNUMBER(I16)),I16,"Pendiente")),IF(AND(OR(D16="Exenta",D16="No sujeta",D16="Otra revisada"),ISNUMBER(I16)),I16,"Pendiente")))</x:f>
        <x:v>63</x:v>
      </x:c>
      <x:c r="X16" s="15" t="n">
        <x:f>IF(COUNTA(A16:V16)=0,"",IF(AND(ISNUMBER(J16),ISNUMBER(K16)),ROUND(J16*K16,2),"Pendiente"))</x:f>
        <x:v>0</x:v>
      </x:c>
      <x:c r="Y16" s="15" t="n">
        <x:f>IF(COUNTA(A16:V16)=0,"",IF(D16="Ordinario",IF(AND(ISNUMBER(F16),ISNUMBER(W16),ISNUMBER(L16),ISNUMBER(N16)),ROUND(F16+W16+N16-L16,2),"Pendiente"),IF(ISNUMBER(U16),U16,"Pendiente")))</x:f>
        <x:v>363</x:v>
      </x:c>
      <x:c r="Z16" s="12" t="str">
        <x:f>IF(COUNTA(A16:V16)=0,"",IF(OR(IF(ISNUMBER(W16),ROUND(W16,2)&lt;&gt;W16,FALSE),IF(ISNUMBER(J16),ROUND(J16,2)&lt;&gt;J16,FALSE),IF(ISNUMBER(U16),ROUND(U16,2)&lt;&gt;U16,FALSE)),"Revisar céntimos",IF(COUNTA(A16:V16)=0,"",IF(IF(AND(H16="Documento",D16="Ordinario",ISNUMBER(F16),ISNUMBER(G16),ISNUMBER(I16)),AND(ABS(ROUND(F16*G16,2)-I16)&gt;0.01,V16=""),FALSE),"Explicar cuota documento",IF(COUNTA(A16:V16)=0,"",IF(OR(NOT(ISNUMBER(K16)),K16&lt;0,K16&gt;1,NOT(ISNUMBER(M16)),M16&lt;0,M16&gt;1,NOT(OR(S16="Sí",S16="No"))),"Revisar tipos / bien",IF(COUNTA(A16:V16)=0,"",IF(OR(A16="",OR(ISNUMBER(FIND("*",A16)),ISNUMBER(FIND("?",A16))),COUNTIFS('Lineas'!$A$8:$A$107,A16)&lt;&gt;1),"ID línea inválido",IF(OR(B16="",COUNTIFS('Documentos'!$A$8:$A$107,B16)&lt;&gt;1),"Documento inexistente / duplicado",IF(OR(C16="",D16="",T16&lt;&gt;"Confirmado",AC16&lt;&gt;"Revisado"),"Completar / revisar",IF(OR(NOT(ISNUMBER(F16)),NOT(ISNUMBER(W16)),NOT(ISNUMBER(X16)),NOT(ISNUMBER(L16)),NOT(ISNUMBER(N16)),NOT(ISNUMBER(O16)),NOT(ISNUMBER(P16)),NOT(ISNUMBER(Q16)),NOT(ISNUMBER(R16)),NOT(ISNUMBER(Y16)),S16=""),"Faltan importes / fechas",IF(OR(AND(D16="Ordinario",OR(NOT(ISNUMBER(G16)),G16&lt;0,G16&gt;1)),AND(D16&lt;&gt;"Ordinario",E16=""),AND(OR(D16="Exenta",D16="No sujeta"),OR(G16&lt;&gt;"",W16&lt;&gt;0))),"Revisar tratamiento",IF(OR(AND(ABS(X16-L16)&gt;0.01,V16=""),AND(W16&gt;=0,OR(P16&lt;0,P16&gt;W16)),AND(W16&lt;0,OR(P16&gt;0,P16&lt;W16)),AND(S16="Sí",O16&lt;&gt;0)),"Revisar retención / deducción / bien",IF(OR(ROUND(F16,2)&lt;&gt;F16,ROUND(L16,2)&lt;&gt;L16,ROUND(N16,2)&lt;&gt;N16,ROUND(O16,2)&lt;&gt;O16,ROUND(P16,2)&lt;&gt;P16),"Revisar céntimos","Revisado"))))))))))))))</x:f>
        <x:v>Revisado</x:v>
      </x:c>
      <x:c r="AA16" s="12" t="str">
        <x:f>IF(B16="","",IF(COUNTIFS('Documentos'!$A$8:$A$107,B16)=1,INDEX('Documentos'!$B$8:$B$107,MATCH(B16,'Documentos'!$A$8:$A$107,0)),"Pendiente"))</x:f>
        <x:v>Ingreso</x:v>
      </x:c>
      <x:c r="AB16" s="12" t="str">
        <x:f>IF(B16="","",IF(COUNTIFS('Documentos'!$A$8:$A$107,B16)=1,INDEX('Documentos'!$C$8:$C$107,MATCH(B16,'Documentos'!$A$8:$A$107,0)),"Pendiente"))</x:f>
        <x:v>ACT1</x:v>
      </x:c>
      <x:c r="AC16" s="12" t="str">
        <x:f>IF(B16="","",IF(COUNTIFS('Documentos'!$A$8:$A$107,B16)=1,INDEX('Documentos'!$T$8:$T$107,MATCH(B16,'Documentos'!$A$8:$A$107,0)),"Pendiente"))</x:f>
        <x:v>Revisado</x:v>
      </x:c>
      <x:c r="AD16" s="12" t="str">
        <x:f>IF(Z16="","",IF(Z16="Revisado","Sí","No"))</x:f>
        <x:v>Sí</x:v>
      </x:c>
      <x:c r="AE16" s="12" t="n">
        <x:f>IF(ISNUMBER(Q16),YEAR(Q16),"")</x:f>
        <x:v>2026</x:v>
      </x:c>
      <x:c r="AF16" s="12" t="n">
        <x:f>IF(ISNUMBER(Q16),INT((MONTH(Q16)-1)/3)+1,"")</x:f>
        <x:v>2</x:v>
      </x:c>
      <x:c r="AG16" s="12" t="n">
        <x:f>IF(ISNUMBER(R16),YEAR(R16),"")</x:f>
        <x:v>2026</x:v>
      </x:c>
      <x:c r="AH16" s="12" t="n">
        <x:f>IF(ISNUMBER(R16),INT((MONTH(R16)-1)/3)+1,"")</x:f>
        <x:v>2</x:v>
      </x:c>
      <x:c r="AI16" s="15" t="n">
        <x:f>IF(A16="","",ROUND(SUMIFS('IRPF cobros'!$D$8:$D$107,'IRPF cobros'!$B$8:$B$107,A16,'IRPF cobros'!$I$8:$I$107,"Revisado"),2))</x:f>
        <x:v>0</x:v>
      </x:c>
      <x:c r="AJ16" s="12" t="str">
        <x:f>IF(A16="","",IF('Instrucciones'!$B$7&lt;&gt;"Cobros/pagos confirmado","",IF(AND(ISNUMBER(O16),ISNUMBER(AI16),ABS(O16-AI16)&lt;=0.01),"","Revisar importe no imputado")))</x:f>
      </x:c>
    </x:row>
    <x:row r="17" ht="23" customHeight="1">
      <x:c r="A17" s="11" t="str">
        <x:v>LP7</x:v>
      </x:c>
      <x:c r="B17" s="11" t="str">
        <x:v>P7</x:v>
      </x:c>
      <x:c r="C17" s="11" t="str">
        <x:v>Ejemplo ficticio</x:v>
      </x:c>
      <x:c r="D17" s="11" t="str">
        <x:v>Ordinario</x:v>
      </x:c>
      <x:c r="E17" s="11" t="str"/>
      <x:c r="F17" s="14" t="n">
        <x:v>100</x:v>
      </x:c>
      <x:c r="G17" s="16" t="n">
        <x:v>0.21</x:v>
      </x:c>
      <x:c r="H17" s="11" t="str">
        <x:v>Calcular</x:v>
      </x:c>
      <x:c r="I17" s="14"/>
      <x:c r="J17" s="14" t="n">
        <x:v>0</x:v>
      </x:c>
      <x:c r="K17" s="16" t="n">
        <x:v>0</x:v>
      </x:c>
      <x:c r="L17" s="14" t="n">
        <x:v>0</x:v>
      </x:c>
      <x:c r="M17" s="16" t="n">
        <x:v>0</x:v>
      </x:c>
      <x:c r="N17" s="14" t="n">
        <x:v>0</x:v>
      </x:c>
      <x:c r="O17" s="14" t="n">
        <x:v>100</x:v>
      </x:c>
      <x:c r="P17" s="14" t="n">
        <x:v>0</x:v>
      </x:c>
      <x:c r="Q17" s="13" t="n">
        <x:v>46235</x:v>
      </x:c>
      <x:c r="R17" s="13" t="n">
        <x:v>46235</x:v>
      </x:c>
      <x:c r="S17" s="11" t="str">
        <x:v>No</x:v>
      </x:c>
      <x:c r="T17" s="11" t="str">
        <x:v>Pendiente</x:v>
      </x:c>
      <x:c r="U17" s="14"/>
      <x:c r="V17" s="11" t="str"/>
      <x:c r="W17" s="15" t="n">
        <x:f>IF(COUNTA(A17:V17)=0,"",IF(D17="Ordinario",IF(H17="Calcular",IF(AND(ISNUMBER(F17),ISNUMBER(G17)),ROUND(F17*G17,2),"Pendiente"),IF(AND(H17="Documento",ISNUMBER(I17)),I17,"Pendiente")),IF(AND(OR(D17="Exenta",D17="No sujeta",D17="Otra revisada"),ISNUMBER(I17)),I17,"Pendiente")))</x:f>
        <x:v>21</x:v>
      </x:c>
      <x:c r="X17" s="15" t="n">
        <x:f>IF(COUNTA(A17:V17)=0,"",IF(AND(ISNUMBER(J17),ISNUMBER(K17)),ROUND(J17*K17,2),"Pendiente"))</x:f>
        <x:v>0</x:v>
      </x:c>
      <x:c r="Y17" s="15" t="n">
        <x:f>IF(COUNTA(A17:V17)=0,"",IF(D17="Ordinario",IF(AND(ISNUMBER(F17),ISNUMBER(W17),ISNUMBER(L17),ISNUMBER(N17)),ROUND(F17+W17+N17-L17,2),"Pendiente"),IF(ISNUMBER(U17),U17,"Pendiente")))</x:f>
        <x:v>121</x:v>
      </x:c>
      <x:c r="Z17" s="12" t="str">
        <x:f>IF(COUNTA(A17:V17)=0,"",IF(OR(IF(ISNUMBER(W17),ROUND(W17,2)&lt;&gt;W17,FALSE),IF(ISNUMBER(J17),ROUND(J17,2)&lt;&gt;J17,FALSE),IF(ISNUMBER(U17),ROUND(U17,2)&lt;&gt;U17,FALSE)),"Revisar céntimos",IF(COUNTA(A17:V17)=0,"",IF(IF(AND(H17="Documento",D17="Ordinario",ISNUMBER(F17),ISNUMBER(G17),ISNUMBER(I17)),AND(ABS(ROUND(F17*G17,2)-I17)&gt;0.01,V17=""),FALSE),"Explicar cuota documento",IF(COUNTA(A17:V17)=0,"",IF(OR(NOT(ISNUMBER(K17)),K17&lt;0,K17&gt;1,NOT(ISNUMBER(M17)),M17&lt;0,M17&gt;1,NOT(OR(S17="Sí",S17="No"))),"Revisar tipos / bien",IF(COUNTA(A17:V17)=0,"",IF(OR(A17="",OR(ISNUMBER(FIND("*",A17)),ISNUMBER(FIND("?",A17))),COUNTIFS('Lineas'!$A$8:$A$107,A17)&lt;&gt;1),"ID línea inválido",IF(OR(B17="",COUNTIFS('Documentos'!$A$8:$A$107,B17)&lt;&gt;1),"Documento inexistente / duplicado",IF(OR(C17="",D17="",T17&lt;&gt;"Confirmado",AC17&lt;&gt;"Revisado"),"Completar / revisar",IF(OR(NOT(ISNUMBER(F17)),NOT(ISNUMBER(W17)),NOT(ISNUMBER(X17)),NOT(ISNUMBER(L17)),NOT(ISNUMBER(N17)),NOT(ISNUMBER(O17)),NOT(ISNUMBER(P17)),NOT(ISNUMBER(Q17)),NOT(ISNUMBER(R17)),NOT(ISNUMBER(Y17)),S17=""),"Faltan importes / fechas",IF(OR(AND(D17="Ordinario",OR(NOT(ISNUMBER(G17)),G17&lt;0,G17&gt;1)),AND(D17&lt;&gt;"Ordinario",E17=""),AND(OR(D17="Exenta",D17="No sujeta"),OR(G17&lt;&gt;"",W17&lt;&gt;0))),"Revisar tratamiento",IF(OR(AND(ABS(X17-L17)&gt;0.01,V17=""),AND(W17&gt;=0,OR(P17&lt;0,P17&gt;W17)),AND(W17&lt;0,OR(P17&gt;0,P17&lt;W17)),AND(S17="Sí",O17&lt;&gt;0)),"Revisar retención / deducción / bien",IF(OR(ROUND(F17,2)&lt;&gt;F17,ROUND(L17,2)&lt;&gt;L17,ROUND(N17,2)&lt;&gt;N17,ROUND(O17,2)&lt;&gt;O17,ROUND(P17,2)&lt;&gt;P17),"Revisar céntimos","Revisado"))))))))))))))</x:f>
        <x:v>Completar / revisar</x:v>
      </x:c>
      <x:c r="AA17" s="12" t="str">
        <x:f>IF(B17="","",IF(COUNTIFS('Documentos'!$A$8:$A$107,B17)=1,INDEX('Documentos'!$B$8:$B$107,MATCH(B17,'Documentos'!$A$8:$A$107,0)),"Pendiente"))</x:f>
        <x:v>Ingreso</x:v>
      </x:c>
      <x:c r="AB17" s="12" t="str">
        <x:f>IF(B17="","",IF(COUNTIFS('Documentos'!$A$8:$A$107,B17)=1,INDEX('Documentos'!$C$8:$C$107,MATCH(B17,'Documentos'!$A$8:$A$107,0)),"Pendiente"))</x:f>
        <x:v>ACT1</x:v>
      </x:c>
      <x:c r="AC17" s="12" t="str">
        <x:f>IF(B17="","",IF(COUNTIFS('Documentos'!$A$8:$A$107,B17)=1,INDEX('Documentos'!$T$8:$T$107,MATCH(B17,'Documentos'!$A$8:$A$107,0)),"Pendiente"))</x:f>
        <x:v>Revisado</x:v>
      </x:c>
      <x:c r="AD17" s="12" t="str">
        <x:f>IF(Z17="","",IF(Z17="Revisado","Sí","No"))</x:f>
        <x:v>No</x:v>
      </x:c>
      <x:c r="AE17" s="12" t="n">
        <x:f>IF(ISNUMBER(Q17),YEAR(Q17),"")</x:f>
        <x:v>2026</x:v>
      </x:c>
      <x:c r="AF17" s="12" t="n">
        <x:f>IF(ISNUMBER(Q17),INT((MONTH(Q17)-1)/3)+1,"")</x:f>
        <x:v>3</x:v>
      </x:c>
      <x:c r="AG17" s="12" t="n">
        <x:f>IF(ISNUMBER(R17),YEAR(R17),"")</x:f>
        <x:v>2026</x:v>
      </x:c>
      <x:c r="AH17" s="12" t="n">
        <x:f>IF(ISNUMBER(R17),INT((MONTH(R17)-1)/3)+1,"")</x:f>
        <x:v>3</x:v>
      </x:c>
      <x:c r="AI17" s="15" t="n">
        <x:f>IF(A17="","",ROUND(SUMIFS('IRPF cobros'!$D$8:$D$107,'IRPF cobros'!$B$8:$B$107,A17,'IRPF cobros'!$I$8:$I$107,"Revisado"),2))</x:f>
        <x:v>0</x:v>
      </x:c>
      <x:c r="AJ17" s="12" t="str">
        <x:f>IF(A17="","",IF('Instrucciones'!$B$7&lt;&gt;"Cobros/pagos confirmado","",IF(AND(ISNUMBER(O17),ISNUMBER(AI17),ABS(O17-AI17)&lt;=0.01),"","Revisar importe no imputado")))</x:f>
      </x:c>
    </x:row>
    <x:row r="18" ht="23" customHeight="1">
      <x:c r="A18" s="11"/>
      <x:c r="B18" s="11"/>
      <x:c r="C18" s="11"/>
      <x:c r="D18" s="11"/>
      <x:c r="E18" s="11"/>
      <x:c r="F18" s="14"/>
      <x:c r="G18" s="16"/>
      <x:c r="H18" s="11"/>
      <x:c r="I18" s="14"/>
      <x:c r="J18" s="14"/>
      <x:c r="K18" s="16"/>
      <x:c r="L18" s="14"/>
      <x:c r="M18" s="16"/>
      <x:c r="N18" s="14"/>
      <x:c r="O18" s="14"/>
      <x:c r="P18" s="14"/>
      <x:c r="Q18" s="13"/>
      <x:c r="R18" s="13"/>
      <x:c r="S18" s="11"/>
      <x:c r="T18" s="11"/>
      <x:c r="U18" s="14"/>
      <x:c r="V18" s="11"/>
      <x:c r="W18" s="15" t="str">
        <x:f>IF(COUNTA(A18:V18)=0,"",IF(D18="Ordinario",IF(H18="Calcular",IF(AND(ISNUMBER(F18),ISNUMBER(G18)),ROUND(F18*G18,2),"Pendiente"),IF(AND(H18="Documento",ISNUMBER(I18)),I18,"Pendiente")),IF(AND(OR(D18="Exenta",D18="No sujeta",D18="Otra revisada"),ISNUMBER(I18)),I18,"Pendiente")))</x:f>
      </x:c>
      <x:c r="X18" s="15" t="str">
        <x:f>IF(COUNTA(A18:V18)=0,"",IF(AND(ISNUMBER(J18),ISNUMBER(K18)),ROUND(J18*K18,2),"Pendiente"))</x:f>
      </x:c>
      <x:c r="Y18" s="15" t="str">
        <x:f>IF(COUNTA(A18:V18)=0,"",IF(D18="Ordinario",IF(AND(ISNUMBER(F18),ISNUMBER(W18),ISNUMBER(L18),ISNUMBER(N18)),ROUND(F18+W18+N18-L18,2),"Pendiente"),IF(ISNUMBER(U18),U18,"Pendiente")))</x:f>
      </x:c>
      <x:c r="Z18" s="12" t="str">
        <x:f>IF(COUNTA(A18:V18)=0,"",IF(OR(IF(ISNUMBER(W18),ROUND(W18,2)&lt;&gt;W18,FALSE),IF(ISNUMBER(J18),ROUND(J18,2)&lt;&gt;J18,FALSE),IF(ISNUMBER(U18),ROUND(U18,2)&lt;&gt;U18,FALSE)),"Revisar céntimos",IF(COUNTA(A18:V18)=0,"",IF(IF(AND(H18="Documento",D18="Ordinario",ISNUMBER(F18),ISNUMBER(G18),ISNUMBER(I18)),AND(ABS(ROUND(F18*G18,2)-I18)&gt;0.01,V18=""),FALSE),"Explicar cuota documento",IF(COUNTA(A18:V18)=0,"",IF(OR(NOT(ISNUMBER(K18)),K18&lt;0,K18&gt;1,NOT(ISNUMBER(M18)),M18&lt;0,M18&gt;1,NOT(OR(S18="Sí",S18="No"))),"Revisar tipos / bien",IF(COUNTA(A18:V18)=0,"",IF(OR(A18="",OR(ISNUMBER(FIND("*",A18)),ISNUMBER(FIND("?",A18))),COUNTIFS('Lineas'!$A$8:$A$107,A18)&lt;&gt;1),"ID línea inválido",IF(OR(B18="",COUNTIFS('Documentos'!$A$8:$A$107,B18)&lt;&gt;1),"Documento inexistente / duplicado",IF(OR(C18="",D18="",T18&lt;&gt;"Confirmado",AC18&lt;&gt;"Revisado"),"Completar / revisar",IF(OR(NOT(ISNUMBER(F18)),NOT(ISNUMBER(W18)),NOT(ISNUMBER(X18)),NOT(ISNUMBER(L18)),NOT(ISNUMBER(N18)),NOT(ISNUMBER(O18)),NOT(ISNUMBER(P18)),NOT(ISNUMBER(Q18)),NOT(ISNUMBER(R18)),NOT(ISNUMBER(Y18)),S18=""),"Faltan importes / fechas",IF(OR(AND(D18="Ordinario",OR(NOT(ISNUMBER(G18)),G18&lt;0,G18&gt;1)),AND(D18&lt;&gt;"Ordinario",E18=""),AND(OR(D18="Exenta",D18="No sujeta"),OR(G18&lt;&gt;"",W18&lt;&gt;0))),"Revisar tratamiento",IF(OR(AND(ABS(X18-L18)&gt;0.01,V18=""),AND(W18&gt;=0,OR(P18&lt;0,P18&gt;W18)),AND(W18&lt;0,OR(P18&gt;0,P18&lt;W18)),AND(S18="Sí",O18&lt;&gt;0)),"Revisar retención / deducción / bien",IF(OR(ROUND(F18,2)&lt;&gt;F18,ROUND(L18,2)&lt;&gt;L18,ROUND(N18,2)&lt;&gt;N18,ROUND(O18,2)&lt;&gt;O18,ROUND(P18,2)&lt;&gt;P18),"Revisar céntimos","Revisado"))))))))))))))</x:f>
      </x:c>
      <x:c r="AA18" s="12" t="str">
        <x:f>IF(B18="","",IF(COUNTIFS('Documentos'!$A$8:$A$107,B18)=1,INDEX('Documentos'!$B$8:$B$107,MATCH(B18,'Documentos'!$A$8:$A$107,0)),"Pendiente"))</x:f>
      </x:c>
      <x:c r="AB18" s="12" t="str">
        <x:f>IF(B18="","",IF(COUNTIFS('Documentos'!$A$8:$A$107,B18)=1,INDEX('Documentos'!$C$8:$C$107,MATCH(B18,'Documentos'!$A$8:$A$107,0)),"Pendiente"))</x:f>
      </x:c>
      <x:c r="AC18" s="12" t="str">
        <x:f>IF(B18="","",IF(COUNTIFS('Documentos'!$A$8:$A$107,B18)=1,INDEX('Documentos'!$T$8:$T$107,MATCH(B18,'Documentos'!$A$8:$A$107,0)),"Pendiente"))</x:f>
      </x:c>
      <x:c r="AD18" s="12" t="str">
        <x:f>IF(Z18="","",IF(Z18="Revisado","Sí","No"))</x:f>
      </x:c>
      <x:c r="AE18" s="12" t="str">
        <x:f>IF(ISNUMBER(Q18),YEAR(Q18),"")</x:f>
      </x:c>
      <x:c r="AF18" s="12" t="str">
        <x:f>IF(ISNUMBER(Q18),INT((MONTH(Q18)-1)/3)+1,"")</x:f>
      </x:c>
      <x:c r="AG18" s="12" t="str">
        <x:f>IF(ISNUMBER(R18),YEAR(R18),"")</x:f>
      </x:c>
      <x:c r="AH18" s="12" t="str">
        <x:f>IF(ISNUMBER(R18),INT((MONTH(R18)-1)/3)+1,"")</x:f>
      </x:c>
      <x:c r="AI18" s="15" t="str">
        <x:f>IF(A18="","",ROUND(SUMIFS('IRPF cobros'!$D$8:$D$107,'IRPF cobros'!$B$8:$B$107,A18,'IRPF cobros'!$I$8:$I$107,"Revisado"),2))</x:f>
      </x:c>
      <x:c r="AJ18" s="12" t="str">
        <x:f>IF(A18="","",IF('Instrucciones'!$B$7&lt;&gt;"Cobros/pagos confirmado","",IF(AND(ISNUMBER(O18),ISNUMBER(AI18),ABS(O18-AI18)&lt;=0.01),"","Revisar importe no imputado")))</x:f>
      </x:c>
    </x:row>
    <x:row r="19" ht="23" customHeight="1">
      <x:c r="A19" s="11"/>
      <x:c r="B19" s="11"/>
      <x:c r="C19" s="11"/>
      <x:c r="D19" s="11"/>
      <x:c r="E19" s="11"/>
      <x:c r="F19" s="14"/>
      <x:c r="G19" s="16"/>
      <x:c r="H19" s="11"/>
      <x:c r="I19" s="14"/>
      <x:c r="J19" s="14"/>
      <x:c r="K19" s="16"/>
      <x:c r="L19" s="14"/>
      <x:c r="M19" s="16"/>
      <x:c r="N19" s="14"/>
      <x:c r="O19" s="14"/>
      <x:c r="P19" s="14"/>
      <x:c r="Q19" s="13"/>
      <x:c r="R19" s="13"/>
      <x:c r="S19" s="11"/>
      <x:c r="T19" s="11"/>
      <x:c r="U19" s="14"/>
      <x:c r="V19" s="11"/>
      <x:c r="W19" s="15" t="str">
        <x:f>IF(COUNTA(A19:V19)=0,"",IF(D19="Ordinario",IF(H19="Calcular",IF(AND(ISNUMBER(F19),ISNUMBER(G19)),ROUND(F19*G19,2),"Pendiente"),IF(AND(H19="Documento",ISNUMBER(I19)),I19,"Pendiente")),IF(AND(OR(D19="Exenta",D19="No sujeta",D19="Otra revisada"),ISNUMBER(I19)),I19,"Pendiente")))</x:f>
      </x:c>
      <x:c r="X19" s="15" t="str">
        <x:f>IF(COUNTA(A19:V19)=0,"",IF(AND(ISNUMBER(J19),ISNUMBER(K19)),ROUND(J19*K19,2),"Pendiente"))</x:f>
      </x:c>
      <x:c r="Y19" s="15" t="str">
        <x:f>IF(COUNTA(A19:V19)=0,"",IF(D19="Ordinario",IF(AND(ISNUMBER(F19),ISNUMBER(W19),ISNUMBER(L19),ISNUMBER(N19)),ROUND(F19+W19+N19-L19,2),"Pendiente"),IF(ISNUMBER(U19),U19,"Pendiente")))</x:f>
      </x:c>
      <x:c r="Z19" s="12" t="str">
        <x:f>IF(COUNTA(A19:V19)=0,"",IF(OR(IF(ISNUMBER(W19),ROUND(W19,2)&lt;&gt;W19,FALSE),IF(ISNUMBER(J19),ROUND(J19,2)&lt;&gt;J19,FALSE),IF(ISNUMBER(U19),ROUND(U19,2)&lt;&gt;U19,FALSE)),"Revisar céntimos",IF(COUNTA(A19:V19)=0,"",IF(IF(AND(H19="Documento",D19="Ordinario",ISNUMBER(F19),ISNUMBER(G19),ISNUMBER(I19)),AND(ABS(ROUND(F19*G19,2)-I19)&gt;0.01,V19=""),FALSE),"Explicar cuota documento",IF(COUNTA(A19:V19)=0,"",IF(OR(NOT(ISNUMBER(K19)),K19&lt;0,K19&gt;1,NOT(ISNUMBER(M19)),M19&lt;0,M19&gt;1,NOT(OR(S19="Sí",S19="No"))),"Revisar tipos / bien",IF(COUNTA(A19:V19)=0,"",IF(OR(A19="",OR(ISNUMBER(FIND("*",A19)),ISNUMBER(FIND("?",A19))),COUNTIFS('Lineas'!$A$8:$A$107,A19)&lt;&gt;1),"ID línea inválido",IF(OR(B19="",COUNTIFS('Documentos'!$A$8:$A$107,B19)&lt;&gt;1),"Documento inexistente / duplicado",IF(OR(C19="",D19="",T19&lt;&gt;"Confirmado",AC19&lt;&gt;"Revisado"),"Completar / revisar",IF(OR(NOT(ISNUMBER(F19)),NOT(ISNUMBER(W19)),NOT(ISNUMBER(X19)),NOT(ISNUMBER(L19)),NOT(ISNUMBER(N19)),NOT(ISNUMBER(O19)),NOT(ISNUMBER(P19)),NOT(ISNUMBER(Q19)),NOT(ISNUMBER(R19)),NOT(ISNUMBER(Y19)),S19=""),"Faltan importes / fechas",IF(OR(AND(D19="Ordinario",OR(NOT(ISNUMBER(G19)),G19&lt;0,G19&gt;1)),AND(D19&lt;&gt;"Ordinario",E19=""),AND(OR(D19="Exenta",D19="No sujeta"),OR(G19&lt;&gt;"",W19&lt;&gt;0))),"Revisar tratamiento",IF(OR(AND(ABS(X19-L19)&gt;0.01,V19=""),AND(W19&gt;=0,OR(P19&lt;0,P19&gt;W19)),AND(W19&lt;0,OR(P19&gt;0,P19&lt;W19)),AND(S19="Sí",O19&lt;&gt;0)),"Revisar retención / deducción / bien",IF(OR(ROUND(F19,2)&lt;&gt;F19,ROUND(L19,2)&lt;&gt;L19,ROUND(N19,2)&lt;&gt;N19,ROUND(O19,2)&lt;&gt;O19,ROUND(P19,2)&lt;&gt;P19),"Revisar céntimos","Revisado"))))))))))))))</x:f>
      </x:c>
      <x:c r="AA19" s="12" t="str">
        <x:f>IF(B19="","",IF(COUNTIFS('Documentos'!$A$8:$A$107,B19)=1,INDEX('Documentos'!$B$8:$B$107,MATCH(B19,'Documentos'!$A$8:$A$107,0)),"Pendiente"))</x:f>
      </x:c>
      <x:c r="AB19" s="12" t="str">
        <x:f>IF(B19="","",IF(COUNTIFS('Documentos'!$A$8:$A$107,B19)=1,INDEX('Documentos'!$C$8:$C$107,MATCH(B19,'Documentos'!$A$8:$A$107,0)),"Pendiente"))</x:f>
      </x:c>
      <x:c r="AC19" s="12" t="str">
        <x:f>IF(B19="","",IF(COUNTIFS('Documentos'!$A$8:$A$107,B19)=1,INDEX('Documentos'!$T$8:$T$107,MATCH(B19,'Documentos'!$A$8:$A$107,0)),"Pendiente"))</x:f>
      </x:c>
      <x:c r="AD19" s="12" t="str">
        <x:f>IF(Z19="","",IF(Z19="Revisado","Sí","No"))</x:f>
      </x:c>
      <x:c r="AE19" s="12" t="str">
        <x:f>IF(ISNUMBER(Q19),YEAR(Q19),"")</x:f>
      </x:c>
      <x:c r="AF19" s="12" t="str">
        <x:f>IF(ISNUMBER(Q19),INT((MONTH(Q19)-1)/3)+1,"")</x:f>
      </x:c>
      <x:c r="AG19" s="12" t="str">
        <x:f>IF(ISNUMBER(R19),YEAR(R19),"")</x:f>
      </x:c>
      <x:c r="AH19" s="12" t="str">
        <x:f>IF(ISNUMBER(R19),INT((MONTH(R19)-1)/3)+1,"")</x:f>
      </x:c>
      <x:c r="AI19" s="15" t="str">
        <x:f>IF(A19="","",ROUND(SUMIFS('IRPF cobros'!$D$8:$D$107,'IRPF cobros'!$B$8:$B$107,A19,'IRPF cobros'!$I$8:$I$107,"Revisado"),2))</x:f>
      </x:c>
      <x:c r="AJ19" s="12" t="str">
        <x:f>IF(A19="","",IF('Instrucciones'!$B$7&lt;&gt;"Cobros/pagos confirmado","",IF(AND(ISNUMBER(O19),ISNUMBER(AI19),ABS(O19-AI19)&lt;=0.01),"","Revisar importe no imputado")))</x:f>
      </x:c>
    </x:row>
    <x:row r="20" ht="23" customHeight="1">
      <x:c r="A20" s="11"/>
      <x:c r="B20" s="11"/>
      <x:c r="C20" s="11"/>
      <x:c r="D20" s="11"/>
      <x:c r="E20" s="11"/>
      <x:c r="F20" s="14"/>
      <x:c r="G20" s="16"/>
      <x:c r="H20" s="11"/>
      <x:c r="I20" s="14"/>
      <x:c r="J20" s="14"/>
      <x:c r="K20" s="16"/>
      <x:c r="L20" s="14"/>
      <x:c r="M20" s="16"/>
      <x:c r="N20" s="14"/>
      <x:c r="O20" s="14"/>
      <x:c r="P20" s="14"/>
      <x:c r="Q20" s="13"/>
      <x:c r="R20" s="13"/>
      <x:c r="S20" s="11"/>
      <x:c r="T20" s="11"/>
      <x:c r="U20" s="14"/>
      <x:c r="V20" s="11"/>
      <x:c r="W20" s="15" t="str">
        <x:f>IF(COUNTA(A20:V20)=0,"",IF(D20="Ordinario",IF(H20="Calcular",IF(AND(ISNUMBER(F20),ISNUMBER(G20)),ROUND(F20*G20,2),"Pendiente"),IF(AND(H20="Documento",ISNUMBER(I20)),I20,"Pendiente")),IF(AND(OR(D20="Exenta",D20="No sujeta",D20="Otra revisada"),ISNUMBER(I20)),I20,"Pendiente")))</x:f>
      </x:c>
      <x:c r="X20" s="15" t="str">
        <x:f>IF(COUNTA(A20:V20)=0,"",IF(AND(ISNUMBER(J20),ISNUMBER(K20)),ROUND(J20*K20,2),"Pendiente"))</x:f>
      </x:c>
      <x:c r="Y20" s="15" t="str">
        <x:f>IF(COUNTA(A20:V20)=0,"",IF(D20="Ordinario",IF(AND(ISNUMBER(F20),ISNUMBER(W20),ISNUMBER(L20),ISNUMBER(N20)),ROUND(F20+W20+N20-L20,2),"Pendiente"),IF(ISNUMBER(U20),U20,"Pendiente")))</x:f>
      </x:c>
      <x:c r="Z20" s="12" t="str">
        <x:f>IF(COUNTA(A20:V20)=0,"",IF(OR(IF(ISNUMBER(W20),ROUND(W20,2)&lt;&gt;W20,FALSE),IF(ISNUMBER(J20),ROUND(J20,2)&lt;&gt;J20,FALSE),IF(ISNUMBER(U20),ROUND(U20,2)&lt;&gt;U20,FALSE)),"Revisar céntimos",IF(COUNTA(A20:V20)=0,"",IF(IF(AND(H20="Documento",D20="Ordinario",ISNUMBER(F20),ISNUMBER(G20),ISNUMBER(I20)),AND(ABS(ROUND(F20*G20,2)-I20)&gt;0.01,V20=""),FALSE),"Explicar cuota documento",IF(COUNTA(A20:V20)=0,"",IF(OR(NOT(ISNUMBER(K20)),K20&lt;0,K20&gt;1,NOT(ISNUMBER(M20)),M20&lt;0,M20&gt;1,NOT(OR(S20="Sí",S20="No"))),"Revisar tipos / bien",IF(COUNTA(A20:V20)=0,"",IF(OR(A20="",OR(ISNUMBER(FIND("*",A20)),ISNUMBER(FIND("?",A20))),COUNTIFS('Lineas'!$A$8:$A$107,A20)&lt;&gt;1),"ID línea inválido",IF(OR(B20="",COUNTIFS('Documentos'!$A$8:$A$107,B20)&lt;&gt;1),"Documento inexistente / duplicado",IF(OR(C20="",D20="",T20&lt;&gt;"Confirmado",AC20&lt;&gt;"Revisado"),"Completar / revisar",IF(OR(NOT(ISNUMBER(F20)),NOT(ISNUMBER(W20)),NOT(ISNUMBER(X20)),NOT(ISNUMBER(L20)),NOT(ISNUMBER(N20)),NOT(ISNUMBER(O20)),NOT(ISNUMBER(P20)),NOT(ISNUMBER(Q20)),NOT(ISNUMBER(R20)),NOT(ISNUMBER(Y20)),S20=""),"Faltan importes / fechas",IF(OR(AND(D20="Ordinario",OR(NOT(ISNUMBER(G20)),G20&lt;0,G20&gt;1)),AND(D20&lt;&gt;"Ordinario",E20=""),AND(OR(D20="Exenta",D20="No sujeta"),OR(G20&lt;&gt;"",W20&lt;&gt;0))),"Revisar tratamiento",IF(OR(AND(ABS(X20-L20)&gt;0.01,V20=""),AND(W20&gt;=0,OR(P20&lt;0,P20&gt;W20)),AND(W20&lt;0,OR(P20&gt;0,P20&lt;W20)),AND(S20="Sí",O20&lt;&gt;0)),"Revisar retención / deducción / bien",IF(OR(ROUND(F20,2)&lt;&gt;F20,ROUND(L20,2)&lt;&gt;L20,ROUND(N20,2)&lt;&gt;N20,ROUND(O20,2)&lt;&gt;O20,ROUND(P20,2)&lt;&gt;P20),"Revisar céntimos","Revisado"))))))))))))))</x:f>
      </x:c>
      <x:c r="AA20" s="12" t="str">
        <x:f>IF(B20="","",IF(COUNTIFS('Documentos'!$A$8:$A$107,B20)=1,INDEX('Documentos'!$B$8:$B$107,MATCH(B20,'Documentos'!$A$8:$A$107,0)),"Pendiente"))</x:f>
      </x:c>
      <x:c r="AB20" s="12" t="str">
        <x:f>IF(B20="","",IF(COUNTIFS('Documentos'!$A$8:$A$107,B20)=1,INDEX('Documentos'!$C$8:$C$107,MATCH(B20,'Documentos'!$A$8:$A$107,0)),"Pendiente"))</x:f>
      </x:c>
      <x:c r="AC20" s="12" t="str">
        <x:f>IF(B20="","",IF(COUNTIFS('Documentos'!$A$8:$A$107,B20)=1,INDEX('Documentos'!$T$8:$T$107,MATCH(B20,'Documentos'!$A$8:$A$107,0)),"Pendiente"))</x:f>
      </x:c>
      <x:c r="AD20" s="12" t="str">
        <x:f>IF(Z20="","",IF(Z20="Revisado","Sí","No"))</x:f>
      </x:c>
      <x:c r="AE20" s="12" t="str">
        <x:f>IF(ISNUMBER(Q20),YEAR(Q20),"")</x:f>
      </x:c>
      <x:c r="AF20" s="12" t="str">
        <x:f>IF(ISNUMBER(Q20),INT((MONTH(Q20)-1)/3)+1,"")</x:f>
      </x:c>
      <x:c r="AG20" s="12" t="str">
        <x:f>IF(ISNUMBER(R20),YEAR(R20),"")</x:f>
      </x:c>
      <x:c r="AH20" s="12" t="str">
        <x:f>IF(ISNUMBER(R20),INT((MONTH(R20)-1)/3)+1,"")</x:f>
      </x:c>
      <x:c r="AI20" s="15" t="str">
        <x:f>IF(A20="","",ROUND(SUMIFS('IRPF cobros'!$D$8:$D$107,'IRPF cobros'!$B$8:$B$107,A20,'IRPF cobros'!$I$8:$I$107,"Revisado"),2))</x:f>
      </x:c>
      <x:c r="AJ20" s="12" t="str">
        <x:f>IF(A20="","",IF('Instrucciones'!$B$7&lt;&gt;"Cobros/pagos confirmado","",IF(AND(ISNUMBER(O20),ISNUMBER(AI20),ABS(O20-AI20)&lt;=0.01),"","Revisar importe no imputado")))</x:f>
      </x:c>
    </x:row>
    <x:row r="21" ht="23" customHeight="1">
      <x:c r="A21" s="11"/>
      <x:c r="B21" s="11"/>
      <x:c r="C21" s="11"/>
      <x:c r="D21" s="11"/>
      <x:c r="E21" s="11"/>
      <x:c r="F21" s="14"/>
      <x:c r="G21" s="16"/>
      <x:c r="H21" s="11"/>
      <x:c r="I21" s="14"/>
      <x:c r="J21" s="14"/>
      <x:c r="K21" s="16"/>
      <x:c r="L21" s="14"/>
      <x:c r="M21" s="16"/>
      <x:c r="N21" s="14"/>
      <x:c r="O21" s="14"/>
      <x:c r="P21" s="14"/>
      <x:c r="Q21" s="13"/>
      <x:c r="R21" s="13"/>
      <x:c r="S21" s="11"/>
      <x:c r="T21" s="11"/>
      <x:c r="U21" s="14"/>
      <x:c r="V21" s="11"/>
      <x:c r="W21" s="15" t="str">
        <x:f>IF(COUNTA(A21:V21)=0,"",IF(D21="Ordinario",IF(H21="Calcular",IF(AND(ISNUMBER(F21),ISNUMBER(G21)),ROUND(F21*G21,2),"Pendiente"),IF(AND(H21="Documento",ISNUMBER(I21)),I21,"Pendiente")),IF(AND(OR(D21="Exenta",D21="No sujeta",D21="Otra revisada"),ISNUMBER(I21)),I21,"Pendiente")))</x:f>
      </x:c>
      <x:c r="X21" s="15" t="str">
        <x:f>IF(COUNTA(A21:V21)=0,"",IF(AND(ISNUMBER(J21),ISNUMBER(K21)),ROUND(J21*K21,2),"Pendiente"))</x:f>
      </x:c>
      <x:c r="Y21" s="15" t="str">
        <x:f>IF(COUNTA(A21:V21)=0,"",IF(D21="Ordinario",IF(AND(ISNUMBER(F21),ISNUMBER(W21),ISNUMBER(L21),ISNUMBER(N21)),ROUND(F21+W21+N21-L21,2),"Pendiente"),IF(ISNUMBER(U21),U21,"Pendiente")))</x:f>
      </x:c>
      <x:c r="Z21" s="12" t="str">
        <x:f>IF(COUNTA(A21:V21)=0,"",IF(OR(IF(ISNUMBER(W21),ROUND(W21,2)&lt;&gt;W21,FALSE),IF(ISNUMBER(J21),ROUND(J21,2)&lt;&gt;J21,FALSE),IF(ISNUMBER(U21),ROUND(U21,2)&lt;&gt;U21,FALSE)),"Revisar céntimos",IF(COUNTA(A21:V21)=0,"",IF(IF(AND(H21="Documento",D21="Ordinario",ISNUMBER(F21),ISNUMBER(G21),ISNUMBER(I21)),AND(ABS(ROUND(F21*G21,2)-I21)&gt;0.01,V21=""),FALSE),"Explicar cuota documento",IF(COUNTA(A21:V21)=0,"",IF(OR(NOT(ISNUMBER(K21)),K21&lt;0,K21&gt;1,NOT(ISNUMBER(M21)),M21&lt;0,M21&gt;1,NOT(OR(S21="Sí",S21="No"))),"Revisar tipos / bien",IF(COUNTA(A21:V21)=0,"",IF(OR(A21="",OR(ISNUMBER(FIND("*",A21)),ISNUMBER(FIND("?",A21))),COUNTIFS('Lineas'!$A$8:$A$107,A21)&lt;&gt;1),"ID línea inválido",IF(OR(B21="",COUNTIFS('Documentos'!$A$8:$A$107,B21)&lt;&gt;1),"Documento inexistente / duplicado",IF(OR(C21="",D21="",T21&lt;&gt;"Confirmado",AC21&lt;&gt;"Revisado"),"Completar / revisar",IF(OR(NOT(ISNUMBER(F21)),NOT(ISNUMBER(W21)),NOT(ISNUMBER(X21)),NOT(ISNUMBER(L21)),NOT(ISNUMBER(N21)),NOT(ISNUMBER(O21)),NOT(ISNUMBER(P21)),NOT(ISNUMBER(Q21)),NOT(ISNUMBER(R21)),NOT(ISNUMBER(Y21)),S21=""),"Faltan importes / fechas",IF(OR(AND(D21="Ordinario",OR(NOT(ISNUMBER(G21)),G21&lt;0,G21&gt;1)),AND(D21&lt;&gt;"Ordinario",E21=""),AND(OR(D21="Exenta",D21="No sujeta"),OR(G21&lt;&gt;"",W21&lt;&gt;0))),"Revisar tratamiento",IF(OR(AND(ABS(X21-L21)&gt;0.01,V21=""),AND(W21&gt;=0,OR(P21&lt;0,P21&gt;W21)),AND(W21&lt;0,OR(P21&gt;0,P21&lt;W21)),AND(S21="Sí",O21&lt;&gt;0)),"Revisar retención / deducción / bien",IF(OR(ROUND(F21,2)&lt;&gt;F21,ROUND(L21,2)&lt;&gt;L21,ROUND(N21,2)&lt;&gt;N21,ROUND(O21,2)&lt;&gt;O21,ROUND(P21,2)&lt;&gt;P21),"Revisar céntimos","Revisado"))))))))))))))</x:f>
      </x:c>
      <x:c r="AA21" s="12" t="str">
        <x:f>IF(B21="","",IF(COUNTIFS('Documentos'!$A$8:$A$107,B21)=1,INDEX('Documentos'!$B$8:$B$107,MATCH(B21,'Documentos'!$A$8:$A$107,0)),"Pendiente"))</x:f>
      </x:c>
      <x:c r="AB21" s="12" t="str">
        <x:f>IF(B21="","",IF(COUNTIFS('Documentos'!$A$8:$A$107,B21)=1,INDEX('Documentos'!$C$8:$C$107,MATCH(B21,'Documentos'!$A$8:$A$107,0)),"Pendiente"))</x:f>
      </x:c>
      <x:c r="AC21" s="12" t="str">
        <x:f>IF(B21="","",IF(COUNTIFS('Documentos'!$A$8:$A$107,B21)=1,INDEX('Documentos'!$T$8:$T$107,MATCH(B21,'Documentos'!$A$8:$A$107,0)),"Pendiente"))</x:f>
      </x:c>
      <x:c r="AD21" s="12" t="str">
        <x:f>IF(Z21="","",IF(Z21="Revisado","Sí","No"))</x:f>
      </x:c>
      <x:c r="AE21" s="12" t="str">
        <x:f>IF(ISNUMBER(Q21),YEAR(Q21),"")</x:f>
      </x:c>
      <x:c r="AF21" s="12" t="str">
        <x:f>IF(ISNUMBER(Q21),INT((MONTH(Q21)-1)/3)+1,"")</x:f>
      </x:c>
      <x:c r="AG21" s="12" t="str">
        <x:f>IF(ISNUMBER(R21),YEAR(R21),"")</x:f>
      </x:c>
      <x:c r="AH21" s="12" t="str">
        <x:f>IF(ISNUMBER(R21),INT((MONTH(R21)-1)/3)+1,"")</x:f>
      </x:c>
      <x:c r="AI21" s="15" t="str">
        <x:f>IF(A21="","",ROUND(SUMIFS('IRPF cobros'!$D$8:$D$107,'IRPF cobros'!$B$8:$B$107,A21,'IRPF cobros'!$I$8:$I$107,"Revisado"),2))</x:f>
      </x:c>
      <x:c r="AJ21" s="12" t="str">
        <x:f>IF(A21="","",IF('Instrucciones'!$B$7&lt;&gt;"Cobros/pagos confirmado","",IF(AND(ISNUMBER(O21),ISNUMBER(AI21),ABS(O21-AI21)&lt;=0.01),"","Revisar importe no imputado")))</x:f>
      </x:c>
    </x:row>
    <x:row r="22" ht="23" customHeight="1">
      <x:c r="A22" s="11"/>
      <x:c r="B22" s="11"/>
      <x:c r="C22" s="11"/>
      <x:c r="D22" s="11"/>
      <x:c r="E22" s="11"/>
      <x:c r="F22" s="14"/>
      <x:c r="G22" s="16"/>
      <x:c r="H22" s="11"/>
      <x:c r="I22" s="14"/>
      <x:c r="J22" s="14"/>
      <x:c r="K22" s="16"/>
      <x:c r="L22" s="14"/>
      <x:c r="M22" s="16"/>
      <x:c r="N22" s="14"/>
      <x:c r="O22" s="14"/>
      <x:c r="P22" s="14"/>
      <x:c r="Q22" s="13"/>
      <x:c r="R22" s="13"/>
      <x:c r="S22" s="11"/>
      <x:c r="T22" s="11"/>
      <x:c r="U22" s="14"/>
      <x:c r="V22" s="11"/>
      <x:c r="W22" s="15" t="str">
        <x:f>IF(COUNTA(A22:V22)=0,"",IF(D22="Ordinario",IF(H22="Calcular",IF(AND(ISNUMBER(F22),ISNUMBER(G22)),ROUND(F22*G22,2),"Pendiente"),IF(AND(H22="Documento",ISNUMBER(I22)),I22,"Pendiente")),IF(AND(OR(D22="Exenta",D22="No sujeta",D22="Otra revisada"),ISNUMBER(I22)),I22,"Pendiente")))</x:f>
      </x:c>
      <x:c r="X22" s="15" t="str">
        <x:f>IF(COUNTA(A22:V22)=0,"",IF(AND(ISNUMBER(J22),ISNUMBER(K22)),ROUND(J22*K22,2),"Pendiente"))</x:f>
      </x:c>
      <x:c r="Y22" s="15" t="str">
        <x:f>IF(COUNTA(A22:V22)=0,"",IF(D22="Ordinario",IF(AND(ISNUMBER(F22),ISNUMBER(W22),ISNUMBER(L22),ISNUMBER(N22)),ROUND(F22+W22+N22-L22,2),"Pendiente"),IF(ISNUMBER(U22),U22,"Pendiente")))</x:f>
      </x:c>
      <x:c r="Z22" s="12" t="str">
        <x:f>IF(COUNTA(A22:V22)=0,"",IF(OR(IF(ISNUMBER(W22),ROUND(W22,2)&lt;&gt;W22,FALSE),IF(ISNUMBER(J22),ROUND(J22,2)&lt;&gt;J22,FALSE),IF(ISNUMBER(U22),ROUND(U22,2)&lt;&gt;U22,FALSE)),"Revisar céntimos",IF(COUNTA(A22:V22)=0,"",IF(IF(AND(H22="Documento",D22="Ordinario",ISNUMBER(F22),ISNUMBER(G22),ISNUMBER(I22)),AND(ABS(ROUND(F22*G22,2)-I22)&gt;0.01,V22=""),FALSE),"Explicar cuota documento",IF(COUNTA(A22:V22)=0,"",IF(OR(NOT(ISNUMBER(K22)),K22&lt;0,K22&gt;1,NOT(ISNUMBER(M22)),M22&lt;0,M22&gt;1,NOT(OR(S22="Sí",S22="No"))),"Revisar tipos / bien",IF(COUNTA(A22:V22)=0,"",IF(OR(A22="",OR(ISNUMBER(FIND("*",A22)),ISNUMBER(FIND("?",A22))),COUNTIFS('Lineas'!$A$8:$A$107,A22)&lt;&gt;1),"ID línea inválido",IF(OR(B22="",COUNTIFS('Documentos'!$A$8:$A$107,B22)&lt;&gt;1),"Documento inexistente / duplicado",IF(OR(C22="",D22="",T22&lt;&gt;"Confirmado",AC22&lt;&gt;"Revisado"),"Completar / revisar",IF(OR(NOT(ISNUMBER(F22)),NOT(ISNUMBER(W22)),NOT(ISNUMBER(X22)),NOT(ISNUMBER(L22)),NOT(ISNUMBER(N22)),NOT(ISNUMBER(O22)),NOT(ISNUMBER(P22)),NOT(ISNUMBER(Q22)),NOT(ISNUMBER(R22)),NOT(ISNUMBER(Y22)),S22=""),"Faltan importes / fechas",IF(OR(AND(D22="Ordinario",OR(NOT(ISNUMBER(G22)),G22&lt;0,G22&gt;1)),AND(D22&lt;&gt;"Ordinario",E22=""),AND(OR(D22="Exenta",D22="No sujeta"),OR(G22&lt;&gt;"",W22&lt;&gt;0))),"Revisar tratamiento",IF(OR(AND(ABS(X22-L22)&gt;0.01,V22=""),AND(W22&gt;=0,OR(P22&lt;0,P22&gt;W22)),AND(W22&lt;0,OR(P22&gt;0,P22&lt;W22)),AND(S22="Sí",O22&lt;&gt;0)),"Revisar retención / deducción / bien",IF(OR(ROUND(F22,2)&lt;&gt;F22,ROUND(L22,2)&lt;&gt;L22,ROUND(N22,2)&lt;&gt;N22,ROUND(O22,2)&lt;&gt;O22,ROUND(P22,2)&lt;&gt;P22),"Revisar céntimos","Revisado"))))))))))))))</x:f>
      </x:c>
      <x:c r="AA22" s="12" t="str">
        <x:f>IF(B22="","",IF(COUNTIFS('Documentos'!$A$8:$A$107,B22)=1,INDEX('Documentos'!$B$8:$B$107,MATCH(B22,'Documentos'!$A$8:$A$107,0)),"Pendiente"))</x:f>
      </x:c>
      <x:c r="AB22" s="12" t="str">
        <x:f>IF(B22="","",IF(COUNTIFS('Documentos'!$A$8:$A$107,B22)=1,INDEX('Documentos'!$C$8:$C$107,MATCH(B22,'Documentos'!$A$8:$A$107,0)),"Pendiente"))</x:f>
      </x:c>
      <x:c r="AC22" s="12" t="str">
        <x:f>IF(B22="","",IF(COUNTIFS('Documentos'!$A$8:$A$107,B22)=1,INDEX('Documentos'!$T$8:$T$107,MATCH(B22,'Documentos'!$A$8:$A$107,0)),"Pendiente"))</x:f>
      </x:c>
      <x:c r="AD22" s="12" t="str">
        <x:f>IF(Z22="","",IF(Z22="Revisado","Sí","No"))</x:f>
      </x:c>
      <x:c r="AE22" s="12" t="str">
        <x:f>IF(ISNUMBER(Q22),YEAR(Q22),"")</x:f>
      </x:c>
      <x:c r="AF22" s="12" t="str">
        <x:f>IF(ISNUMBER(Q22),INT((MONTH(Q22)-1)/3)+1,"")</x:f>
      </x:c>
      <x:c r="AG22" s="12" t="str">
        <x:f>IF(ISNUMBER(R22),YEAR(R22),"")</x:f>
      </x:c>
      <x:c r="AH22" s="12" t="str">
        <x:f>IF(ISNUMBER(R22),INT((MONTH(R22)-1)/3)+1,"")</x:f>
      </x:c>
      <x:c r="AI22" s="15" t="str">
        <x:f>IF(A22="","",ROUND(SUMIFS('IRPF cobros'!$D$8:$D$107,'IRPF cobros'!$B$8:$B$107,A22,'IRPF cobros'!$I$8:$I$107,"Revisado"),2))</x:f>
      </x:c>
      <x:c r="AJ22" s="12" t="str">
        <x:f>IF(A22="","",IF('Instrucciones'!$B$7&lt;&gt;"Cobros/pagos confirmado","",IF(AND(ISNUMBER(O22),ISNUMBER(AI22),ABS(O22-AI22)&lt;=0.01),"","Revisar importe no imputado")))</x:f>
      </x:c>
    </x:row>
    <x:row r="23" ht="23" customHeight="1">
      <x:c r="A23" s="11"/>
      <x:c r="B23" s="11"/>
      <x:c r="C23" s="11"/>
      <x:c r="D23" s="11"/>
      <x:c r="E23" s="11"/>
      <x:c r="F23" s="14"/>
      <x:c r="G23" s="16"/>
      <x:c r="H23" s="11"/>
      <x:c r="I23" s="14"/>
      <x:c r="J23" s="14"/>
      <x:c r="K23" s="16"/>
      <x:c r="L23" s="14"/>
      <x:c r="M23" s="16"/>
      <x:c r="N23" s="14"/>
      <x:c r="O23" s="14"/>
      <x:c r="P23" s="14"/>
      <x:c r="Q23" s="13"/>
      <x:c r="R23" s="13"/>
      <x:c r="S23" s="11"/>
      <x:c r="T23" s="11"/>
      <x:c r="U23" s="14"/>
      <x:c r="V23" s="11"/>
      <x:c r="W23" s="15" t="str">
        <x:f>IF(COUNTA(A23:V23)=0,"",IF(D23="Ordinario",IF(H23="Calcular",IF(AND(ISNUMBER(F23),ISNUMBER(G23)),ROUND(F23*G23,2),"Pendiente"),IF(AND(H23="Documento",ISNUMBER(I23)),I23,"Pendiente")),IF(AND(OR(D23="Exenta",D23="No sujeta",D23="Otra revisada"),ISNUMBER(I23)),I23,"Pendiente")))</x:f>
      </x:c>
      <x:c r="X23" s="15" t="str">
        <x:f>IF(COUNTA(A23:V23)=0,"",IF(AND(ISNUMBER(J23),ISNUMBER(K23)),ROUND(J23*K23,2),"Pendiente"))</x:f>
      </x:c>
      <x:c r="Y23" s="15" t="str">
        <x:f>IF(COUNTA(A23:V23)=0,"",IF(D23="Ordinario",IF(AND(ISNUMBER(F23),ISNUMBER(W23),ISNUMBER(L23),ISNUMBER(N23)),ROUND(F23+W23+N23-L23,2),"Pendiente"),IF(ISNUMBER(U23),U23,"Pendiente")))</x:f>
      </x:c>
      <x:c r="Z23" s="12" t="str">
        <x:f>IF(COUNTA(A23:V23)=0,"",IF(OR(IF(ISNUMBER(W23),ROUND(W23,2)&lt;&gt;W23,FALSE),IF(ISNUMBER(J23),ROUND(J23,2)&lt;&gt;J23,FALSE),IF(ISNUMBER(U23),ROUND(U23,2)&lt;&gt;U23,FALSE)),"Revisar céntimos",IF(COUNTA(A23:V23)=0,"",IF(IF(AND(H23="Documento",D23="Ordinario",ISNUMBER(F23),ISNUMBER(G23),ISNUMBER(I23)),AND(ABS(ROUND(F23*G23,2)-I23)&gt;0.01,V23=""),FALSE),"Explicar cuota documento",IF(COUNTA(A23:V23)=0,"",IF(OR(NOT(ISNUMBER(K23)),K23&lt;0,K23&gt;1,NOT(ISNUMBER(M23)),M23&lt;0,M23&gt;1,NOT(OR(S23="Sí",S23="No"))),"Revisar tipos / bien",IF(COUNTA(A23:V23)=0,"",IF(OR(A23="",OR(ISNUMBER(FIND("*",A23)),ISNUMBER(FIND("?",A23))),COUNTIFS('Lineas'!$A$8:$A$107,A23)&lt;&gt;1),"ID línea inválido",IF(OR(B23="",COUNTIFS('Documentos'!$A$8:$A$107,B23)&lt;&gt;1),"Documento inexistente / duplicado",IF(OR(C23="",D23="",T23&lt;&gt;"Confirmado",AC23&lt;&gt;"Revisado"),"Completar / revisar",IF(OR(NOT(ISNUMBER(F23)),NOT(ISNUMBER(W23)),NOT(ISNUMBER(X23)),NOT(ISNUMBER(L23)),NOT(ISNUMBER(N23)),NOT(ISNUMBER(O23)),NOT(ISNUMBER(P23)),NOT(ISNUMBER(Q23)),NOT(ISNUMBER(R23)),NOT(ISNUMBER(Y23)),S23=""),"Faltan importes / fechas",IF(OR(AND(D23="Ordinario",OR(NOT(ISNUMBER(G23)),G23&lt;0,G23&gt;1)),AND(D23&lt;&gt;"Ordinario",E23=""),AND(OR(D23="Exenta",D23="No sujeta"),OR(G23&lt;&gt;"",W23&lt;&gt;0))),"Revisar tratamiento",IF(OR(AND(ABS(X23-L23)&gt;0.01,V23=""),AND(W23&gt;=0,OR(P23&lt;0,P23&gt;W23)),AND(W23&lt;0,OR(P23&gt;0,P23&lt;W23)),AND(S23="Sí",O23&lt;&gt;0)),"Revisar retención / deducción / bien",IF(OR(ROUND(F23,2)&lt;&gt;F23,ROUND(L23,2)&lt;&gt;L23,ROUND(N23,2)&lt;&gt;N23,ROUND(O23,2)&lt;&gt;O23,ROUND(P23,2)&lt;&gt;P23),"Revisar céntimos","Revisado"))))))))))))))</x:f>
      </x:c>
      <x:c r="AA23" s="12" t="str">
        <x:f>IF(B23="","",IF(COUNTIFS('Documentos'!$A$8:$A$107,B23)=1,INDEX('Documentos'!$B$8:$B$107,MATCH(B23,'Documentos'!$A$8:$A$107,0)),"Pendiente"))</x:f>
      </x:c>
      <x:c r="AB23" s="12" t="str">
        <x:f>IF(B23="","",IF(COUNTIFS('Documentos'!$A$8:$A$107,B23)=1,INDEX('Documentos'!$C$8:$C$107,MATCH(B23,'Documentos'!$A$8:$A$107,0)),"Pendiente"))</x:f>
      </x:c>
      <x:c r="AC23" s="12" t="str">
        <x:f>IF(B23="","",IF(COUNTIFS('Documentos'!$A$8:$A$107,B23)=1,INDEX('Documentos'!$T$8:$T$107,MATCH(B23,'Documentos'!$A$8:$A$107,0)),"Pendiente"))</x:f>
      </x:c>
      <x:c r="AD23" s="12" t="str">
        <x:f>IF(Z23="","",IF(Z23="Revisado","Sí","No"))</x:f>
      </x:c>
      <x:c r="AE23" s="12" t="str">
        <x:f>IF(ISNUMBER(Q23),YEAR(Q23),"")</x:f>
      </x:c>
      <x:c r="AF23" s="12" t="str">
        <x:f>IF(ISNUMBER(Q23),INT((MONTH(Q23)-1)/3)+1,"")</x:f>
      </x:c>
      <x:c r="AG23" s="12" t="str">
        <x:f>IF(ISNUMBER(R23),YEAR(R23),"")</x:f>
      </x:c>
      <x:c r="AH23" s="12" t="str">
        <x:f>IF(ISNUMBER(R23),INT((MONTH(R23)-1)/3)+1,"")</x:f>
      </x:c>
      <x:c r="AI23" s="15" t="str">
        <x:f>IF(A23="","",ROUND(SUMIFS('IRPF cobros'!$D$8:$D$107,'IRPF cobros'!$B$8:$B$107,A23,'IRPF cobros'!$I$8:$I$107,"Revisado"),2))</x:f>
      </x:c>
      <x:c r="AJ23" s="12" t="str">
        <x:f>IF(A23="","",IF('Instrucciones'!$B$7&lt;&gt;"Cobros/pagos confirmado","",IF(AND(ISNUMBER(O23),ISNUMBER(AI23),ABS(O23-AI23)&lt;=0.01),"","Revisar importe no imputado")))</x:f>
      </x:c>
    </x:row>
    <x:row r="24" ht="23" customHeight="1">
      <x:c r="A24" s="11"/>
      <x:c r="B24" s="11"/>
      <x:c r="C24" s="11"/>
      <x:c r="D24" s="11"/>
      <x:c r="E24" s="11"/>
      <x:c r="F24" s="14"/>
      <x:c r="G24" s="16"/>
      <x:c r="H24" s="11"/>
      <x:c r="I24" s="14"/>
      <x:c r="J24" s="14"/>
      <x:c r="K24" s="16"/>
      <x:c r="L24" s="14"/>
      <x:c r="M24" s="16"/>
      <x:c r="N24" s="14"/>
      <x:c r="O24" s="14"/>
      <x:c r="P24" s="14"/>
      <x:c r="Q24" s="13"/>
      <x:c r="R24" s="13"/>
      <x:c r="S24" s="11"/>
      <x:c r="T24" s="11"/>
      <x:c r="U24" s="14"/>
      <x:c r="V24" s="11"/>
      <x:c r="W24" s="15" t="str">
        <x:f>IF(COUNTA(A24:V24)=0,"",IF(D24="Ordinario",IF(H24="Calcular",IF(AND(ISNUMBER(F24),ISNUMBER(G24)),ROUND(F24*G24,2),"Pendiente"),IF(AND(H24="Documento",ISNUMBER(I24)),I24,"Pendiente")),IF(AND(OR(D24="Exenta",D24="No sujeta",D24="Otra revisada"),ISNUMBER(I24)),I24,"Pendiente")))</x:f>
      </x:c>
      <x:c r="X24" s="15" t="str">
        <x:f>IF(COUNTA(A24:V24)=0,"",IF(AND(ISNUMBER(J24),ISNUMBER(K24)),ROUND(J24*K24,2),"Pendiente"))</x:f>
      </x:c>
      <x:c r="Y24" s="15" t="str">
        <x:f>IF(COUNTA(A24:V24)=0,"",IF(D24="Ordinario",IF(AND(ISNUMBER(F24),ISNUMBER(W24),ISNUMBER(L24),ISNUMBER(N24)),ROUND(F24+W24+N24-L24,2),"Pendiente"),IF(ISNUMBER(U24),U24,"Pendiente")))</x:f>
      </x:c>
      <x:c r="Z24" s="12" t="str">
        <x:f>IF(COUNTA(A24:V24)=0,"",IF(OR(IF(ISNUMBER(W24),ROUND(W24,2)&lt;&gt;W24,FALSE),IF(ISNUMBER(J24),ROUND(J24,2)&lt;&gt;J24,FALSE),IF(ISNUMBER(U24),ROUND(U24,2)&lt;&gt;U24,FALSE)),"Revisar céntimos",IF(COUNTA(A24:V24)=0,"",IF(IF(AND(H24="Documento",D24="Ordinario",ISNUMBER(F24),ISNUMBER(G24),ISNUMBER(I24)),AND(ABS(ROUND(F24*G24,2)-I24)&gt;0.01,V24=""),FALSE),"Explicar cuota documento",IF(COUNTA(A24:V24)=0,"",IF(OR(NOT(ISNUMBER(K24)),K24&lt;0,K24&gt;1,NOT(ISNUMBER(M24)),M24&lt;0,M24&gt;1,NOT(OR(S24="Sí",S24="No"))),"Revisar tipos / bien",IF(COUNTA(A24:V24)=0,"",IF(OR(A24="",OR(ISNUMBER(FIND("*",A24)),ISNUMBER(FIND("?",A24))),COUNTIFS('Lineas'!$A$8:$A$107,A24)&lt;&gt;1),"ID línea inválido",IF(OR(B24="",COUNTIFS('Documentos'!$A$8:$A$107,B24)&lt;&gt;1),"Documento inexistente / duplicado",IF(OR(C24="",D24="",T24&lt;&gt;"Confirmado",AC24&lt;&gt;"Revisado"),"Completar / revisar",IF(OR(NOT(ISNUMBER(F24)),NOT(ISNUMBER(W24)),NOT(ISNUMBER(X24)),NOT(ISNUMBER(L24)),NOT(ISNUMBER(N24)),NOT(ISNUMBER(O24)),NOT(ISNUMBER(P24)),NOT(ISNUMBER(Q24)),NOT(ISNUMBER(R24)),NOT(ISNUMBER(Y24)),S24=""),"Faltan importes / fechas",IF(OR(AND(D24="Ordinario",OR(NOT(ISNUMBER(G24)),G24&lt;0,G24&gt;1)),AND(D24&lt;&gt;"Ordinario",E24=""),AND(OR(D24="Exenta",D24="No sujeta"),OR(G24&lt;&gt;"",W24&lt;&gt;0))),"Revisar tratamiento",IF(OR(AND(ABS(X24-L24)&gt;0.01,V24=""),AND(W24&gt;=0,OR(P24&lt;0,P24&gt;W24)),AND(W24&lt;0,OR(P24&gt;0,P24&lt;W24)),AND(S24="Sí",O24&lt;&gt;0)),"Revisar retención / deducción / bien",IF(OR(ROUND(F24,2)&lt;&gt;F24,ROUND(L24,2)&lt;&gt;L24,ROUND(N24,2)&lt;&gt;N24,ROUND(O24,2)&lt;&gt;O24,ROUND(P24,2)&lt;&gt;P24),"Revisar céntimos","Revisado"))))))))))))))</x:f>
      </x:c>
      <x:c r="AA24" s="12" t="str">
        <x:f>IF(B24="","",IF(COUNTIFS('Documentos'!$A$8:$A$107,B24)=1,INDEX('Documentos'!$B$8:$B$107,MATCH(B24,'Documentos'!$A$8:$A$107,0)),"Pendiente"))</x:f>
      </x:c>
      <x:c r="AB24" s="12" t="str">
        <x:f>IF(B24="","",IF(COUNTIFS('Documentos'!$A$8:$A$107,B24)=1,INDEX('Documentos'!$C$8:$C$107,MATCH(B24,'Documentos'!$A$8:$A$107,0)),"Pendiente"))</x:f>
      </x:c>
      <x:c r="AC24" s="12" t="str">
        <x:f>IF(B24="","",IF(COUNTIFS('Documentos'!$A$8:$A$107,B24)=1,INDEX('Documentos'!$T$8:$T$107,MATCH(B24,'Documentos'!$A$8:$A$107,0)),"Pendiente"))</x:f>
      </x:c>
      <x:c r="AD24" s="12" t="str">
        <x:f>IF(Z24="","",IF(Z24="Revisado","Sí","No"))</x:f>
      </x:c>
      <x:c r="AE24" s="12" t="str">
        <x:f>IF(ISNUMBER(Q24),YEAR(Q24),"")</x:f>
      </x:c>
      <x:c r="AF24" s="12" t="str">
        <x:f>IF(ISNUMBER(Q24),INT((MONTH(Q24)-1)/3)+1,"")</x:f>
      </x:c>
      <x:c r="AG24" s="12" t="str">
        <x:f>IF(ISNUMBER(R24),YEAR(R24),"")</x:f>
      </x:c>
      <x:c r="AH24" s="12" t="str">
        <x:f>IF(ISNUMBER(R24),INT((MONTH(R24)-1)/3)+1,"")</x:f>
      </x:c>
      <x:c r="AI24" s="15" t="str">
        <x:f>IF(A24="","",ROUND(SUMIFS('IRPF cobros'!$D$8:$D$107,'IRPF cobros'!$B$8:$B$107,A24,'IRPF cobros'!$I$8:$I$107,"Revisado"),2))</x:f>
      </x:c>
      <x:c r="AJ24" s="12" t="str">
        <x:f>IF(A24="","",IF('Instrucciones'!$B$7&lt;&gt;"Cobros/pagos confirmado","",IF(AND(ISNUMBER(O24),ISNUMBER(AI24),ABS(O24-AI24)&lt;=0.01),"","Revisar importe no imputado")))</x:f>
      </x:c>
    </x:row>
    <x:row r="25" ht="23" customHeight="1">
      <x:c r="A25" s="11"/>
      <x:c r="B25" s="11"/>
      <x:c r="C25" s="11"/>
      <x:c r="D25" s="11"/>
      <x:c r="E25" s="11"/>
      <x:c r="F25" s="14"/>
      <x:c r="G25" s="16"/>
      <x:c r="H25" s="11"/>
      <x:c r="I25" s="14"/>
      <x:c r="J25" s="14"/>
      <x:c r="K25" s="16"/>
      <x:c r="L25" s="14"/>
      <x:c r="M25" s="16"/>
      <x:c r="N25" s="14"/>
      <x:c r="O25" s="14"/>
      <x:c r="P25" s="14"/>
      <x:c r="Q25" s="13"/>
      <x:c r="R25" s="13"/>
      <x:c r="S25" s="11"/>
      <x:c r="T25" s="11"/>
      <x:c r="U25" s="14"/>
      <x:c r="V25" s="11"/>
      <x:c r="W25" s="15" t="str">
        <x:f>IF(COUNTA(A25:V25)=0,"",IF(D25="Ordinario",IF(H25="Calcular",IF(AND(ISNUMBER(F25),ISNUMBER(G25)),ROUND(F25*G25,2),"Pendiente"),IF(AND(H25="Documento",ISNUMBER(I25)),I25,"Pendiente")),IF(AND(OR(D25="Exenta",D25="No sujeta",D25="Otra revisada"),ISNUMBER(I25)),I25,"Pendiente")))</x:f>
      </x:c>
      <x:c r="X25" s="15" t="str">
        <x:f>IF(COUNTA(A25:V25)=0,"",IF(AND(ISNUMBER(J25),ISNUMBER(K25)),ROUND(J25*K25,2),"Pendiente"))</x:f>
      </x:c>
      <x:c r="Y25" s="15" t="str">
        <x:f>IF(COUNTA(A25:V25)=0,"",IF(D25="Ordinario",IF(AND(ISNUMBER(F25),ISNUMBER(W25),ISNUMBER(L25),ISNUMBER(N25)),ROUND(F25+W25+N25-L25,2),"Pendiente"),IF(ISNUMBER(U25),U25,"Pendiente")))</x:f>
      </x:c>
      <x:c r="Z25" s="12" t="str">
        <x:f>IF(COUNTA(A25:V25)=0,"",IF(OR(IF(ISNUMBER(W25),ROUND(W25,2)&lt;&gt;W25,FALSE),IF(ISNUMBER(J25),ROUND(J25,2)&lt;&gt;J25,FALSE),IF(ISNUMBER(U25),ROUND(U25,2)&lt;&gt;U25,FALSE)),"Revisar céntimos",IF(COUNTA(A25:V25)=0,"",IF(IF(AND(H25="Documento",D25="Ordinario",ISNUMBER(F25),ISNUMBER(G25),ISNUMBER(I25)),AND(ABS(ROUND(F25*G25,2)-I25)&gt;0.01,V25=""),FALSE),"Explicar cuota documento",IF(COUNTA(A25:V25)=0,"",IF(OR(NOT(ISNUMBER(K25)),K25&lt;0,K25&gt;1,NOT(ISNUMBER(M25)),M25&lt;0,M25&gt;1,NOT(OR(S25="Sí",S25="No"))),"Revisar tipos / bien",IF(COUNTA(A25:V25)=0,"",IF(OR(A25="",OR(ISNUMBER(FIND("*",A25)),ISNUMBER(FIND("?",A25))),COUNTIFS('Lineas'!$A$8:$A$107,A25)&lt;&gt;1),"ID línea inválido",IF(OR(B25="",COUNTIFS('Documentos'!$A$8:$A$107,B25)&lt;&gt;1),"Documento inexistente / duplicado",IF(OR(C25="",D25="",T25&lt;&gt;"Confirmado",AC25&lt;&gt;"Revisado"),"Completar / revisar",IF(OR(NOT(ISNUMBER(F25)),NOT(ISNUMBER(W25)),NOT(ISNUMBER(X25)),NOT(ISNUMBER(L25)),NOT(ISNUMBER(N25)),NOT(ISNUMBER(O25)),NOT(ISNUMBER(P25)),NOT(ISNUMBER(Q25)),NOT(ISNUMBER(R25)),NOT(ISNUMBER(Y25)),S25=""),"Faltan importes / fechas",IF(OR(AND(D25="Ordinario",OR(NOT(ISNUMBER(G25)),G25&lt;0,G25&gt;1)),AND(D25&lt;&gt;"Ordinario",E25=""),AND(OR(D25="Exenta",D25="No sujeta"),OR(G25&lt;&gt;"",W25&lt;&gt;0))),"Revisar tratamiento",IF(OR(AND(ABS(X25-L25)&gt;0.01,V25=""),AND(W25&gt;=0,OR(P25&lt;0,P25&gt;W25)),AND(W25&lt;0,OR(P25&gt;0,P25&lt;W25)),AND(S25="Sí",O25&lt;&gt;0)),"Revisar retención / deducción / bien",IF(OR(ROUND(F25,2)&lt;&gt;F25,ROUND(L25,2)&lt;&gt;L25,ROUND(N25,2)&lt;&gt;N25,ROUND(O25,2)&lt;&gt;O25,ROUND(P25,2)&lt;&gt;P25),"Revisar céntimos","Revisado"))))))))))))))</x:f>
      </x:c>
      <x:c r="AA25" s="12" t="str">
        <x:f>IF(B25="","",IF(COUNTIFS('Documentos'!$A$8:$A$107,B25)=1,INDEX('Documentos'!$B$8:$B$107,MATCH(B25,'Documentos'!$A$8:$A$107,0)),"Pendiente"))</x:f>
      </x:c>
      <x:c r="AB25" s="12" t="str">
        <x:f>IF(B25="","",IF(COUNTIFS('Documentos'!$A$8:$A$107,B25)=1,INDEX('Documentos'!$C$8:$C$107,MATCH(B25,'Documentos'!$A$8:$A$107,0)),"Pendiente"))</x:f>
      </x:c>
      <x:c r="AC25" s="12" t="str">
        <x:f>IF(B25="","",IF(COUNTIFS('Documentos'!$A$8:$A$107,B25)=1,INDEX('Documentos'!$T$8:$T$107,MATCH(B25,'Documentos'!$A$8:$A$107,0)),"Pendiente"))</x:f>
      </x:c>
      <x:c r="AD25" s="12" t="str">
        <x:f>IF(Z25="","",IF(Z25="Revisado","Sí","No"))</x:f>
      </x:c>
      <x:c r="AE25" s="12" t="str">
        <x:f>IF(ISNUMBER(Q25),YEAR(Q25),"")</x:f>
      </x:c>
      <x:c r="AF25" s="12" t="str">
        <x:f>IF(ISNUMBER(Q25),INT((MONTH(Q25)-1)/3)+1,"")</x:f>
      </x:c>
      <x:c r="AG25" s="12" t="str">
        <x:f>IF(ISNUMBER(R25),YEAR(R25),"")</x:f>
      </x:c>
      <x:c r="AH25" s="12" t="str">
        <x:f>IF(ISNUMBER(R25),INT((MONTH(R25)-1)/3)+1,"")</x:f>
      </x:c>
      <x:c r="AI25" s="15" t="str">
        <x:f>IF(A25="","",ROUND(SUMIFS('IRPF cobros'!$D$8:$D$107,'IRPF cobros'!$B$8:$B$107,A25,'IRPF cobros'!$I$8:$I$107,"Revisado"),2))</x:f>
      </x:c>
      <x:c r="AJ25" s="12" t="str">
        <x:f>IF(A25="","",IF('Instrucciones'!$B$7&lt;&gt;"Cobros/pagos confirmado","",IF(AND(ISNUMBER(O25),ISNUMBER(AI25),ABS(O25-AI25)&lt;=0.01),"","Revisar importe no imputado")))</x:f>
      </x:c>
    </x:row>
    <x:row r="26" ht="23" customHeight="1">
      <x:c r="A26" s="11"/>
      <x:c r="B26" s="11"/>
      <x:c r="C26" s="11"/>
      <x:c r="D26" s="11"/>
      <x:c r="E26" s="11"/>
      <x:c r="F26" s="14"/>
      <x:c r="G26" s="16"/>
      <x:c r="H26" s="11"/>
      <x:c r="I26" s="14"/>
      <x:c r="J26" s="14"/>
      <x:c r="K26" s="16"/>
      <x:c r="L26" s="14"/>
      <x:c r="M26" s="16"/>
      <x:c r="N26" s="14"/>
      <x:c r="O26" s="14"/>
      <x:c r="P26" s="14"/>
      <x:c r="Q26" s="13"/>
      <x:c r="R26" s="13"/>
      <x:c r="S26" s="11"/>
      <x:c r="T26" s="11"/>
      <x:c r="U26" s="14"/>
      <x:c r="V26" s="11"/>
      <x:c r="W26" s="15" t="str">
        <x:f>IF(COUNTA(A26:V26)=0,"",IF(D26="Ordinario",IF(H26="Calcular",IF(AND(ISNUMBER(F26),ISNUMBER(G26)),ROUND(F26*G26,2),"Pendiente"),IF(AND(H26="Documento",ISNUMBER(I26)),I26,"Pendiente")),IF(AND(OR(D26="Exenta",D26="No sujeta",D26="Otra revisada"),ISNUMBER(I26)),I26,"Pendiente")))</x:f>
      </x:c>
      <x:c r="X26" s="15" t="str">
        <x:f>IF(COUNTA(A26:V26)=0,"",IF(AND(ISNUMBER(J26),ISNUMBER(K26)),ROUND(J26*K26,2),"Pendiente"))</x:f>
      </x:c>
      <x:c r="Y26" s="15" t="str">
        <x:f>IF(COUNTA(A26:V26)=0,"",IF(D26="Ordinario",IF(AND(ISNUMBER(F26),ISNUMBER(W26),ISNUMBER(L26),ISNUMBER(N26)),ROUND(F26+W26+N26-L26,2),"Pendiente"),IF(ISNUMBER(U26),U26,"Pendiente")))</x:f>
      </x:c>
      <x:c r="Z26" s="12" t="str">
        <x:f>IF(COUNTA(A26:V26)=0,"",IF(OR(IF(ISNUMBER(W26),ROUND(W26,2)&lt;&gt;W26,FALSE),IF(ISNUMBER(J26),ROUND(J26,2)&lt;&gt;J26,FALSE),IF(ISNUMBER(U26),ROUND(U26,2)&lt;&gt;U26,FALSE)),"Revisar céntimos",IF(COUNTA(A26:V26)=0,"",IF(IF(AND(H26="Documento",D26="Ordinario",ISNUMBER(F26),ISNUMBER(G26),ISNUMBER(I26)),AND(ABS(ROUND(F26*G26,2)-I26)&gt;0.01,V26=""),FALSE),"Explicar cuota documento",IF(COUNTA(A26:V26)=0,"",IF(OR(NOT(ISNUMBER(K26)),K26&lt;0,K26&gt;1,NOT(ISNUMBER(M26)),M26&lt;0,M26&gt;1,NOT(OR(S26="Sí",S26="No"))),"Revisar tipos / bien",IF(COUNTA(A26:V26)=0,"",IF(OR(A26="",OR(ISNUMBER(FIND("*",A26)),ISNUMBER(FIND("?",A26))),COUNTIFS('Lineas'!$A$8:$A$107,A26)&lt;&gt;1),"ID línea inválido",IF(OR(B26="",COUNTIFS('Documentos'!$A$8:$A$107,B26)&lt;&gt;1),"Documento inexistente / duplicado",IF(OR(C26="",D26="",T26&lt;&gt;"Confirmado",AC26&lt;&gt;"Revisado"),"Completar / revisar",IF(OR(NOT(ISNUMBER(F26)),NOT(ISNUMBER(W26)),NOT(ISNUMBER(X26)),NOT(ISNUMBER(L26)),NOT(ISNUMBER(N26)),NOT(ISNUMBER(O26)),NOT(ISNUMBER(P26)),NOT(ISNUMBER(Q26)),NOT(ISNUMBER(R26)),NOT(ISNUMBER(Y26)),S26=""),"Faltan importes / fechas",IF(OR(AND(D26="Ordinario",OR(NOT(ISNUMBER(G26)),G26&lt;0,G26&gt;1)),AND(D26&lt;&gt;"Ordinario",E26=""),AND(OR(D26="Exenta",D26="No sujeta"),OR(G26&lt;&gt;"",W26&lt;&gt;0))),"Revisar tratamiento",IF(OR(AND(ABS(X26-L26)&gt;0.01,V26=""),AND(W26&gt;=0,OR(P26&lt;0,P26&gt;W26)),AND(W26&lt;0,OR(P26&gt;0,P26&lt;W26)),AND(S26="Sí",O26&lt;&gt;0)),"Revisar retención / deducción / bien",IF(OR(ROUND(F26,2)&lt;&gt;F26,ROUND(L26,2)&lt;&gt;L26,ROUND(N26,2)&lt;&gt;N26,ROUND(O26,2)&lt;&gt;O26,ROUND(P26,2)&lt;&gt;P26),"Revisar céntimos","Revisado"))))))))))))))</x:f>
      </x:c>
      <x:c r="AA26" s="12" t="str">
        <x:f>IF(B26="","",IF(COUNTIFS('Documentos'!$A$8:$A$107,B26)=1,INDEX('Documentos'!$B$8:$B$107,MATCH(B26,'Documentos'!$A$8:$A$107,0)),"Pendiente"))</x:f>
      </x:c>
      <x:c r="AB26" s="12" t="str">
        <x:f>IF(B26="","",IF(COUNTIFS('Documentos'!$A$8:$A$107,B26)=1,INDEX('Documentos'!$C$8:$C$107,MATCH(B26,'Documentos'!$A$8:$A$107,0)),"Pendiente"))</x:f>
      </x:c>
      <x:c r="AC26" s="12" t="str">
        <x:f>IF(B26="","",IF(COUNTIFS('Documentos'!$A$8:$A$107,B26)=1,INDEX('Documentos'!$T$8:$T$107,MATCH(B26,'Documentos'!$A$8:$A$107,0)),"Pendiente"))</x:f>
      </x:c>
      <x:c r="AD26" s="12" t="str">
        <x:f>IF(Z26="","",IF(Z26="Revisado","Sí","No"))</x:f>
      </x:c>
      <x:c r="AE26" s="12" t="str">
        <x:f>IF(ISNUMBER(Q26),YEAR(Q26),"")</x:f>
      </x:c>
      <x:c r="AF26" s="12" t="str">
        <x:f>IF(ISNUMBER(Q26),INT((MONTH(Q26)-1)/3)+1,"")</x:f>
      </x:c>
      <x:c r="AG26" s="12" t="str">
        <x:f>IF(ISNUMBER(R26),YEAR(R26),"")</x:f>
      </x:c>
      <x:c r="AH26" s="12" t="str">
        <x:f>IF(ISNUMBER(R26),INT((MONTH(R26)-1)/3)+1,"")</x:f>
      </x:c>
      <x:c r="AI26" s="15" t="str">
        <x:f>IF(A26="","",ROUND(SUMIFS('IRPF cobros'!$D$8:$D$107,'IRPF cobros'!$B$8:$B$107,A26,'IRPF cobros'!$I$8:$I$107,"Revisado"),2))</x:f>
      </x:c>
      <x:c r="AJ26" s="12" t="str">
        <x:f>IF(A26="","",IF('Instrucciones'!$B$7&lt;&gt;"Cobros/pagos confirmado","",IF(AND(ISNUMBER(O26),ISNUMBER(AI26),ABS(O26-AI26)&lt;=0.01),"","Revisar importe no imputado")))</x:f>
      </x:c>
    </x:row>
    <x:row r="27" ht="23" customHeight="1">
      <x:c r="A27" s="11"/>
      <x:c r="B27" s="11"/>
      <x:c r="C27" s="11"/>
      <x:c r="D27" s="11"/>
      <x:c r="E27" s="11"/>
      <x:c r="F27" s="14"/>
      <x:c r="G27" s="16"/>
      <x:c r="H27" s="11"/>
      <x:c r="I27" s="14"/>
      <x:c r="J27" s="14"/>
      <x:c r="K27" s="16"/>
      <x:c r="L27" s="14"/>
      <x:c r="M27" s="16"/>
      <x:c r="N27" s="14"/>
      <x:c r="O27" s="14"/>
      <x:c r="P27" s="14"/>
      <x:c r="Q27" s="13"/>
      <x:c r="R27" s="13"/>
      <x:c r="S27" s="11"/>
      <x:c r="T27" s="11"/>
      <x:c r="U27" s="14"/>
      <x:c r="V27" s="11"/>
      <x:c r="W27" s="15" t="str">
        <x:f>IF(COUNTA(A27:V27)=0,"",IF(D27="Ordinario",IF(H27="Calcular",IF(AND(ISNUMBER(F27),ISNUMBER(G27)),ROUND(F27*G27,2),"Pendiente"),IF(AND(H27="Documento",ISNUMBER(I27)),I27,"Pendiente")),IF(AND(OR(D27="Exenta",D27="No sujeta",D27="Otra revisada"),ISNUMBER(I27)),I27,"Pendiente")))</x:f>
      </x:c>
      <x:c r="X27" s="15" t="str">
        <x:f>IF(COUNTA(A27:V27)=0,"",IF(AND(ISNUMBER(J27),ISNUMBER(K27)),ROUND(J27*K27,2),"Pendiente"))</x:f>
      </x:c>
      <x:c r="Y27" s="15" t="str">
        <x:f>IF(COUNTA(A27:V27)=0,"",IF(D27="Ordinario",IF(AND(ISNUMBER(F27),ISNUMBER(W27),ISNUMBER(L27),ISNUMBER(N27)),ROUND(F27+W27+N27-L27,2),"Pendiente"),IF(ISNUMBER(U27),U27,"Pendiente")))</x:f>
      </x:c>
      <x:c r="Z27" s="12" t="str">
        <x:f>IF(COUNTA(A27:V27)=0,"",IF(OR(IF(ISNUMBER(W27),ROUND(W27,2)&lt;&gt;W27,FALSE),IF(ISNUMBER(J27),ROUND(J27,2)&lt;&gt;J27,FALSE),IF(ISNUMBER(U27),ROUND(U27,2)&lt;&gt;U27,FALSE)),"Revisar céntimos",IF(COUNTA(A27:V27)=0,"",IF(IF(AND(H27="Documento",D27="Ordinario",ISNUMBER(F27),ISNUMBER(G27),ISNUMBER(I27)),AND(ABS(ROUND(F27*G27,2)-I27)&gt;0.01,V27=""),FALSE),"Explicar cuota documento",IF(COUNTA(A27:V27)=0,"",IF(OR(NOT(ISNUMBER(K27)),K27&lt;0,K27&gt;1,NOT(ISNUMBER(M27)),M27&lt;0,M27&gt;1,NOT(OR(S27="Sí",S27="No"))),"Revisar tipos / bien",IF(COUNTA(A27:V27)=0,"",IF(OR(A27="",OR(ISNUMBER(FIND("*",A27)),ISNUMBER(FIND("?",A27))),COUNTIFS('Lineas'!$A$8:$A$107,A27)&lt;&gt;1),"ID línea inválido",IF(OR(B27="",COUNTIFS('Documentos'!$A$8:$A$107,B27)&lt;&gt;1),"Documento inexistente / duplicado",IF(OR(C27="",D27="",T27&lt;&gt;"Confirmado",AC27&lt;&gt;"Revisado"),"Completar / revisar",IF(OR(NOT(ISNUMBER(F27)),NOT(ISNUMBER(W27)),NOT(ISNUMBER(X27)),NOT(ISNUMBER(L27)),NOT(ISNUMBER(N27)),NOT(ISNUMBER(O27)),NOT(ISNUMBER(P27)),NOT(ISNUMBER(Q27)),NOT(ISNUMBER(R27)),NOT(ISNUMBER(Y27)),S27=""),"Faltan importes / fechas",IF(OR(AND(D27="Ordinario",OR(NOT(ISNUMBER(G27)),G27&lt;0,G27&gt;1)),AND(D27&lt;&gt;"Ordinario",E27=""),AND(OR(D27="Exenta",D27="No sujeta"),OR(G27&lt;&gt;"",W27&lt;&gt;0))),"Revisar tratamiento",IF(OR(AND(ABS(X27-L27)&gt;0.01,V27=""),AND(W27&gt;=0,OR(P27&lt;0,P27&gt;W27)),AND(W27&lt;0,OR(P27&gt;0,P27&lt;W27)),AND(S27="Sí",O27&lt;&gt;0)),"Revisar retención / deducción / bien",IF(OR(ROUND(F27,2)&lt;&gt;F27,ROUND(L27,2)&lt;&gt;L27,ROUND(N27,2)&lt;&gt;N27,ROUND(O27,2)&lt;&gt;O27,ROUND(P27,2)&lt;&gt;P27),"Revisar céntimos","Revisado"))))))))))))))</x:f>
      </x:c>
      <x:c r="AA27" s="12" t="str">
        <x:f>IF(B27="","",IF(COUNTIFS('Documentos'!$A$8:$A$107,B27)=1,INDEX('Documentos'!$B$8:$B$107,MATCH(B27,'Documentos'!$A$8:$A$107,0)),"Pendiente"))</x:f>
      </x:c>
      <x:c r="AB27" s="12" t="str">
        <x:f>IF(B27="","",IF(COUNTIFS('Documentos'!$A$8:$A$107,B27)=1,INDEX('Documentos'!$C$8:$C$107,MATCH(B27,'Documentos'!$A$8:$A$107,0)),"Pendiente"))</x:f>
      </x:c>
      <x:c r="AC27" s="12" t="str">
        <x:f>IF(B27="","",IF(COUNTIFS('Documentos'!$A$8:$A$107,B27)=1,INDEX('Documentos'!$T$8:$T$107,MATCH(B27,'Documentos'!$A$8:$A$107,0)),"Pendiente"))</x:f>
      </x:c>
      <x:c r="AD27" s="12" t="str">
        <x:f>IF(Z27="","",IF(Z27="Revisado","Sí","No"))</x:f>
      </x:c>
      <x:c r="AE27" s="12" t="str">
        <x:f>IF(ISNUMBER(Q27),YEAR(Q27),"")</x:f>
      </x:c>
      <x:c r="AF27" s="12" t="str">
        <x:f>IF(ISNUMBER(Q27),INT((MONTH(Q27)-1)/3)+1,"")</x:f>
      </x:c>
      <x:c r="AG27" s="12" t="str">
        <x:f>IF(ISNUMBER(R27),YEAR(R27),"")</x:f>
      </x:c>
      <x:c r="AH27" s="12" t="str">
        <x:f>IF(ISNUMBER(R27),INT((MONTH(R27)-1)/3)+1,"")</x:f>
      </x:c>
      <x:c r="AI27" s="15" t="str">
        <x:f>IF(A27="","",ROUND(SUMIFS('IRPF cobros'!$D$8:$D$107,'IRPF cobros'!$B$8:$B$107,A27,'IRPF cobros'!$I$8:$I$107,"Revisado"),2))</x:f>
      </x:c>
      <x:c r="AJ27" s="12" t="str">
        <x:f>IF(A27="","",IF('Instrucciones'!$B$7&lt;&gt;"Cobros/pagos confirmado","",IF(AND(ISNUMBER(O27),ISNUMBER(AI27),ABS(O27-AI27)&lt;=0.01),"","Revisar importe no imputado")))</x:f>
      </x:c>
    </x:row>
    <x:row r="28" ht="23" customHeight="1">
      <x:c r="A28" s="11"/>
      <x:c r="B28" s="11"/>
      <x:c r="C28" s="11"/>
      <x:c r="D28" s="11"/>
      <x:c r="E28" s="11"/>
      <x:c r="F28" s="14"/>
      <x:c r="G28" s="16"/>
      <x:c r="H28" s="11"/>
      <x:c r="I28" s="14"/>
      <x:c r="J28" s="14"/>
      <x:c r="K28" s="16"/>
      <x:c r="L28" s="14"/>
      <x:c r="M28" s="16"/>
      <x:c r="N28" s="14"/>
      <x:c r="O28" s="14"/>
      <x:c r="P28" s="14"/>
      <x:c r="Q28" s="13"/>
      <x:c r="R28" s="13"/>
      <x:c r="S28" s="11"/>
      <x:c r="T28" s="11"/>
      <x:c r="U28" s="14"/>
      <x:c r="V28" s="11"/>
      <x:c r="W28" s="15" t="str">
        <x:f>IF(COUNTA(A28:V28)=0,"",IF(D28="Ordinario",IF(H28="Calcular",IF(AND(ISNUMBER(F28),ISNUMBER(G28)),ROUND(F28*G28,2),"Pendiente"),IF(AND(H28="Documento",ISNUMBER(I28)),I28,"Pendiente")),IF(AND(OR(D28="Exenta",D28="No sujeta",D28="Otra revisada"),ISNUMBER(I28)),I28,"Pendiente")))</x:f>
      </x:c>
      <x:c r="X28" s="15" t="str">
        <x:f>IF(COUNTA(A28:V28)=0,"",IF(AND(ISNUMBER(J28),ISNUMBER(K28)),ROUND(J28*K28,2),"Pendiente"))</x:f>
      </x:c>
      <x:c r="Y28" s="15" t="str">
        <x:f>IF(COUNTA(A28:V28)=0,"",IF(D28="Ordinario",IF(AND(ISNUMBER(F28),ISNUMBER(W28),ISNUMBER(L28),ISNUMBER(N28)),ROUND(F28+W28+N28-L28,2),"Pendiente"),IF(ISNUMBER(U28),U28,"Pendiente")))</x:f>
      </x:c>
      <x:c r="Z28" s="12" t="str">
        <x:f>IF(COUNTA(A28:V28)=0,"",IF(OR(IF(ISNUMBER(W28),ROUND(W28,2)&lt;&gt;W28,FALSE),IF(ISNUMBER(J28),ROUND(J28,2)&lt;&gt;J28,FALSE),IF(ISNUMBER(U28),ROUND(U28,2)&lt;&gt;U28,FALSE)),"Revisar céntimos",IF(COUNTA(A28:V28)=0,"",IF(IF(AND(H28="Documento",D28="Ordinario",ISNUMBER(F28),ISNUMBER(G28),ISNUMBER(I28)),AND(ABS(ROUND(F28*G28,2)-I28)&gt;0.01,V28=""),FALSE),"Explicar cuota documento",IF(COUNTA(A28:V28)=0,"",IF(OR(NOT(ISNUMBER(K28)),K28&lt;0,K28&gt;1,NOT(ISNUMBER(M28)),M28&lt;0,M28&gt;1,NOT(OR(S28="Sí",S28="No"))),"Revisar tipos / bien",IF(COUNTA(A28:V28)=0,"",IF(OR(A28="",OR(ISNUMBER(FIND("*",A28)),ISNUMBER(FIND("?",A28))),COUNTIFS('Lineas'!$A$8:$A$107,A28)&lt;&gt;1),"ID línea inválido",IF(OR(B28="",COUNTIFS('Documentos'!$A$8:$A$107,B28)&lt;&gt;1),"Documento inexistente / duplicado",IF(OR(C28="",D28="",T28&lt;&gt;"Confirmado",AC28&lt;&gt;"Revisado"),"Completar / revisar",IF(OR(NOT(ISNUMBER(F28)),NOT(ISNUMBER(W28)),NOT(ISNUMBER(X28)),NOT(ISNUMBER(L28)),NOT(ISNUMBER(N28)),NOT(ISNUMBER(O28)),NOT(ISNUMBER(P28)),NOT(ISNUMBER(Q28)),NOT(ISNUMBER(R28)),NOT(ISNUMBER(Y28)),S28=""),"Faltan importes / fechas",IF(OR(AND(D28="Ordinario",OR(NOT(ISNUMBER(G28)),G28&lt;0,G28&gt;1)),AND(D28&lt;&gt;"Ordinario",E28=""),AND(OR(D28="Exenta",D28="No sujeta"),OR(G28&lt;&gt;"",W28&lt;&gt;0))),"Revisar tratamiento",IF(OR(AND(ABS(X28-L28)&gt;0.01,V28=""),AND(W28&gt;=0,OR(P28&lt;0,P28&gt;W28)),AND(W28&lt;0,OR(P28&gt;0,P28&lt;W28)),AND(S28="Sí",O28&lt;&gt;0)),"Revisar retención / deducción / bien",IF(OR(ROUND(F28,2)&lt;&gt;F28,ROUND(L28,2)&lt;&gt;L28,ROUND(N28,2)&lt;&gt;N28,ROUND(O28,2)&lt;&gt;O28,ROUND(P28,2)&lt;&gt;P28),"Revisar céntimos","Revisado"))))))))))))))</x:f>
      </x:c>
      <x:c r="AA28" s="12" t="str">
        <x:f>IF(B28="","",IF(COUNTIFS('Documentos'!$A$8:$A$107,B28)=1,INDEX('Documentos'!$B$8:$B$107,MATCH(B28,'Documentos'!$A$8:$A$107,0)),"Pendiente"))</x:f>
      </x:c>
      <x:c r="AB28" s="12" t="str">
        <x:f>IF(B28="","",IF(COUNTIFS('Documentos'!$A$8:$A$107,B28)=1,INDEX('Documentos'!$C$8:$C$107,MATCH(B28,'Documentos'!$A$8:$A$107,0)),"Pendiente"))</x:f>
      </x:c>
      <x:c r="AC28" s="12" t="str">
        <x:f>IF(B28="","",IF(COUNTIFS('Documentos'!$A$8:$A$107,B28)=1,INDEX('Documentos'!$T$8:$T$107,MATCH(B28,'Documentos'!$A$8:$A$107,0)),"Pendiente"))</x:f>
      </x:c>
      <x:c r="AD28" s="12" t="str">
        <x:f>IF(Z28="","",IF(Z28="Revisado","Sí","No"))</x:f>
      </x:c>
      <x:c r="AE28" s="12" t="str">
        <x:f>IF(ISNUMBER(Q28),YEAR(Q28),"")</x:f>
      </x:c>
      <x:c r="AF28" s="12" t="str">
        <x:f>IF(ISNUMBER(Q28),INT((MONTH(Q28)-1)/3)+1,"")</x:f>
      </x:c>
      <x:c r="AG28" s="12" t="str">
        <x:f>IF(ISNUMBER(R28),YEAR(R28),"")</x:f>
      </x:c>
      <x:c r="AH28" s="12" t="str">
        <x:f>IF(ISNUMBER(R28),INT((MONTH(R28)-1)/3)+1,"")</x:f>
      </x:c>
      <x:c r="AI28" s="15" t="str">
        <x:f>IF(A28="","",ROUND(SUMIFS('IRPF cobros'!$D$8:$D$107,'IRPF cobros'!$B$8:$B$107,A28,'IRPF cobros'!$I$8:$I$107,"Revisado"),2))</x:f>
      </x:c>
      <x:c r="AJ28" s="12" t="str">
        <x:f>IF(A28="","",IF('Instrucciones'!$B$7&lt;&gt;"Cobros/pagos confirmado","",IF(AND(ISNUMBER(O28),ISNUMBER(AI28),ABS(O28-AI28)&lt;=0.01),"","Revisar importe no imputado")))</x:f>
      </x:c>
    </x:row>
    <x:row r="29" ht="23" customHeight="1">
      <x:c r="A29" s="11"/>
      <x:c r="B29" s="11"/>
      <x:c r="C29" s="11"/>
      <x:c r="D29" s="11"/>
      <x:c r="E29" s="11"/>
      <x:c r="F29" s="14"/>
      <x:c r="G29" s="16"/>
      <x:c r="H29" s="11"/>
      <x:c r="I29" s="14"/>
      <x:c r="J29" s="14"/>
      <x:c r="K29" s="16"/>
      <x:c r="L29" s="14"/>
      <x:c r="M29" s="16"/>
      <x:c r="N29" s="14"/>
      <x:c r="O29" s="14"/>
      <x:c r="P29" s="14"/>
      <x:c r="Q29" s="13"/>
      <x:c r="R29" s="13"/>
      <x:c r="S29" s="11"/>
      <x:c r="T29" s="11"/>
      <x:c r="U29" s="14"/>
      <x:c r="V29" s="11"/>
      <x:c r="W29" s="15" t="str">
        <x:f>IF(COUNTA(A29:V29)=0,"",IF(D29="Ordinario",IF(H29="Calcular",IF(AND(ISNUMBER(F29),ISNUMBER(G29)),ROUND(F29*G29,2),"Pendiente"),IF(AND(H29="Documento",ISNUMBER(I29)),I29,"Pendiente")),IF(AND(OR(D29="Exenta",D29="No sujeta",D29="Otra revisada"),ISNUMBER(I29)),I29,"Pendiente")))</x:f>
      </x:c>
      <x:c r="X29" s="15" t="str">
        <x:f>IF(COUNTA(A29:V29)=0,"",IF(AND(ISNUMBER(J29),ISNUMBER(K29)),ROUND(J29*K29,2),"Pendiente"))</x:f>
      </x:c>
      <x:c r="Y29" s="15" t="str">
        <x:f>IF(COUNTA(A29:V29)=0,"",IF(D29="Ordinario",IF(AND(ISNUMBER(F29),ISNUMBER(W29),ISNUMBER(L29),ISNUMBER(N29)),ROUND(F29+W29+N29-L29,2),"Pendiente"),IF(ISNUMBER(U29),U29,"Pendiente")))</x:f>
      </x:c>
      <x:c r="Z29" s="12" t="str">
        <x:f>IF(COUNTA(A29:V29)=0,"",IF(OR(IF(ISNUMBER(W29),ROUND(W29,2)&lt;&gt;W29,FALSE),IF(ISNUMBER(J29),ROUND(J29,2)&lt;&gt;J29,FALSE),IF(ISNUMBER(U29),ROUND(U29,2)&lt;&gt;U29,FALSE)),"Revisar céntimos",IF(COUNTA(A29:V29)=0,"",IF(IF(AND(H29="Documento",D29="Ordinario",ISNUMBER(F29),ISNUMBER(G29),ISNUMBER(I29)),AND(ABS(ROUND(F29*G29,2)-I29)&gt;0.01,V29=""),FALSE),"Explicar cuota documento",IF(COUNTA(A29:V29)=0,"",IF(OR(NOT(ISNUMBER(K29)),K29&lt;0,K29&gt;1,NOT(ISNUMBER(M29)),M29&lt;0,M29&gt;1,NOT(OR(S29="Sí",S29="No"))),"Revisar tipos / bien",IF(COUNTA(A29:V29)=0,"",IF(OR(A29="",OR(ISNUMBER(FIND("*",A29)),ISNUMBER(FIND("?",A29))),COUNTIFS('Lineas'!$A$8:$A$107,A29)&lt;&gt;1),"ID línea inválido",IF(OR(B29="",COUNTIFS('Documentos'!$A$8:$A$107,B29)&lt;&gt;1),"Documento inexistente / duplicado",IF(OR(C29="",D29="",T29&lt;&gt;"Confirmado",AC29&lt;&gt;"Revisado"),"Completar / revisar",IF(OR(NOT(ISNUMBER(F29)),NOT(ISNUMBER(W29)),NOT(ISNUMBER(X29)),NOT(ISNUMBER(L29)),NOT(ISNUMBER(N29)),NOT(ISNUMBER(O29)),NOT(ISNUMBER(P29)),NOT(ISNUMBER(Q29)),NOT(ISNUMBER(R29)),NOT(ISNUMBER(Y29)),S29=""),"Faltan importes / fechas",IF(OR(AND(D29="Ordinario",OR(NOT(ISNUMBER(G29)),G29&lt;0,G29&gt;1)),AND(D29&lt;&gt;"Ordinario",E29=""),AND(OR(D29="Exenta",D29="No sujeta"),OR(G29&lt;&gt;"",W29&lt;&gt;0))),"Revisar tratamiento",IF(OR(AND(ABS(X29-L29)&gt;0.01,V29=""),AND(W29&gt;=0,OR(P29&lt;0,P29&gt;W29)),AND(W29&lt;0,OR(P29&gt;0,P29&lt;W29)),AND(S29="Sí",O29&lt;&gt;0)),"Revisar retención / deducción / bien",IF(OR(ROUND(F29,2)&lt;&gt;F29,ROUND(L29,2)&lt;&gt;L29,ROUND(N29,2)&lt;&gt;N29,ROUND(O29,2)&lt;&gt;O29,ROUND(P29,2)&lt;&gt;P29),"Revisar céntimos","Revisado"))))))))))))))</x:f>
      </x:c>
      <x:c r="AA29" s="12" t="str">
        <x:f>IF(B29="","",IF(COUNTIFS('Documentos'!$A$8:$A$107,B29)=1,INDEX('Documentos'!$B$8:$B$107,MATCH(B29,'Documentos'!$A$8:$A$107,0)),"Pendiente"))</x:f>
      </x:c>
      <x:c r="AB29" s="12" t="str">
        <x:f>IF(B29="","",IF(COUNTIFS('Documentos'!$A$8:$A$107,B29)=1,INDEX('Documentos'!$C$8:$C$107,MATCH(B29,'Documentos'!$A$8:$A$107,0)),"Pendiente"))</x:f>
      </x:c>
      <x:c r="AC29" s="12" t="str">
        <x:f>IF(B29="","",IF(COUNTIFS('Documentos'!$A$8:$A$107,B29)=1,INDEX('Documentos'!$T$8:$T$107,MATCH(B29,'Documentos'!$A$8:$A$107,0)),"Pendiente"))</x:f>
      </x:c>
      <x:c r="AD29" s="12" t="str">
        <x:f>IF(Z29="","",IF(Z29="Revisado","Sí","No"))</x:f>
      </x:c>
      <x:c r="AE29" s="12" t="str">
        <x:f>IF(ISNUMBER(Q29),YEAR(Q29),"")</x:f>
      </x:c>
      <x:c r="AF29" s="12" t="str">
        <x:f>IF(ISNUMBER(Q29),INT((MONTH(Q29)-1)/3)+1,"")</x:f>
      </x:c>
      <x:c r="AG29" s="12" t="str">
        <x:f>IF(ISNUMBER(R29),YEAR(R29),"")</x:f>
      </x:c>
      <x:c r="AH29" s="12" t="str">
        <x:f>IF(ISNUMBER(R29),INT((MONTH(R29)-1)/3)+1,"")</x:f>
      </x:c>
      <x:c r="AI29" s="15" t="str">
        <x:f>IF(A29="","",ROUND(SUMIFS('IRPF cobros'!$D$8:$D$107,'IRPF cobros'!$B$8:$B$107,A29,'IRPF cobros'!$I$8:$I$107,"Revisado"),2))</x:f>
      </x:c>
      <x:c r="AJ29" s="12" t="str">
        <x:f>IF(A29="","",IF('Instrucciones'!$B$7&lt;&gt;"Cobros/pagos confirmado","",IF(AND(ISNUMBER(O29),ISNUMBER(AI29),ABS(O29-AI29)&lt;=0.01),"","Revisar importe no imputado")))</x:f>
      </x:c>
    </x:row>
    <x:row r="30" ht="23" customHeight="1">
      <x:c r="A30" s="11"/>
      <x:c r="B30" s="11"/>
      <x:c r="C30" s="11"/>
      <x:c r="D30" s="11"/>
      <x:c r="E30" s="11"/>
      <x:c r="F30" s="14"/>
      <x:c r="G30" s="16"/>
      <x:c r="H30" s="11"/>
      <x:c r="I30" s="14"/>
      <x:c r="J30" s="14"/>
      <x:c r="K30" s="16"/>
      <x:c r="L30" s="14"/>
      <x:c r="M30" s="16"/>
      <x:c r="N30" s="14"/>
      <x:c r="O30" s="14"/>
      <x:c r="P30" s="14"/>
      <x:c r="Q30" s="13"/>
      <x:c r="R30" s="13"/>
      <x:c r="S30" s="11"/>
      <x:c r="T30" s="11"/>
      <x:c r="U30" s="14"/>
      <x:c r="V30" s="11"/>
      <x:c r="W30" s="15" t="str">
        <x:f>IF(COUNTA(A30:V30)=0,"",IF(D30="Ordinario",IF(H30="Calcular",IF(AND(ISNUMBER(F30),ISNUMBER(G30)),ROUND(F30*G30,2),"Pendiente"),IF(AND(H30="Documento",ISNUMBER(I30)),I30,"Pendiente")),IF(AND(OR(D30="Exenta",D30="No sujeta",D30="Otra revisada"),ISNUMBER(I30)),I30,"Pendiente")))</x:f>
      </x:c>
      <x:c r="X30" s="15" t="str">
        <x:f>IF(COUNTA(A30:V30)=0,"",IF(AND(ISNUMBER(J30),ISNUMBER(K30)),ROUND(J30*K30,2),"Pendiente"))</x:f>
      </x:c>
      <x:c r="Y30" s="15" t="str">
        <x:f>IF(COUNTA(A30:V30)=0,"",IF(D30="Ordinario",IF(AND(ISNUMBER(F30),ISNUMBER(W30),ISNUMBER(L30),ISNUMBER(N30)),ROUND(F30+W30+N30-L30,2),"Pendiente"),IF(ISNUMBER(U30),U30,"Pendiente")))</x:f>
      </x:c>
      <x:c r="Z30" s="12" t="str">
        <x:f>IF(COUNTA(A30:V30)=0,"",IF(OR(IF(ISNUMBER(W30),ROUND(W30,2)&lt;&gt;W30,FALSE),IF(ISNUMBER(J30),ROUND(J30,2)&lt;&gt;J30,FALSE),IF(ISNUMBER(U30),ROUND(U30,2)&lt;&gt;U30,FALSE)),"Revisar céntimos",IF(COUNTA(A30:V30)=0,"",IF(IF(AND(H30="Documento",D30="Ordinario",ISNUMBER(F30),ISNUMBER(G30),ISNUMBER(I30)),AND(ABS(ROUND(F30*G30,2)-I30)&gt;0.01,V30=""),FALSE),"Explicar cuota documento",IF(COUNTA(A30:V30)=0,"",IF(OR(NOT(ISNUMBER(K30)),K30&lt;0,K30&gt;1,NOT(ISNUMBER(M30)),M30&lt;0,M30&gt;1,NOT(OR(S30="Sí",S30="No"))),"Revisar tipos / bien",IF(COUNTA(A30:V30)=0,"",IF(OR(A30="",OR(ISNUMBER(FIND("*",A30)),ISNUMBER(FIND("?",A30))),COUNTIFS('Lineas'!$A$8:$A$107,A30)&lt;&gt;1),"ID línea inválido",IF(OR(B30="",COUNTIFS('Documentos'!$A$8:$A$107,B30)&lt;&gt;1),"Documento inexistente / duplicado",IF(OR(C30="",D30="",T30&lt;&gt;"Confirmado",AC30&lt;&gt;"Revisado"),"Completar / revisar",IF(OR(NOT(ISNUMBER(F30)),NOT(ISNUMBER(W30)),NOT(ISNUMBER(X30)),NOT(ISNUMBER(L30)),NOT(ISNUMBER(N30)),NOT(ISNUMBER(O30)),NOT(ISNUMBER(P30)),NOT(ISNUMBER(Q30)),NOT(ISNUMBER(R30)),NOT(ISNUMBER(Y30)),S30=""),"Faltan importes / fechas",IF(OR(AND(D30="Ordinario",OR(NOT(ISNUMBER(G30)),G30&lt;0,G30&gt;1)),AND(D30&lt;&gt;"Ordinario",E30=""),AND(OR(D30="Exenta",D30="No sujeta"),OR(G30&lt;&gt;"",W30&lt;&gt;0))),"Revisar tratamiento",IF(OR(AND(ABS(X30-L30)&gt;0.01,V30=""),AND(W30&gt;=0,OR(P30&lt;0,P30&gt;W30)),AND(W30&lt;0,OR(P30&gt;0,P30&lt;W30)),AND(S30="Sí",O30&lt;&gt;0)),"Revisar retención / deducción / bien",IF(OR(ROUND(F30,2)&lt;&gt;F30,ROUND(L30,2)&lt;&gt;L30,ROUND(N30,2)&lt;&gt;N30,ROUND(O30,2)&lt;&gt;O30,ROUND(P30,2)&lt;&gt;P30),"Revisar céntimos","Revisado"))))))))))))))</x:f>
      </x:c>
      <x:c r="AA30" s="12" t="str">
        <x:f>IF(B30="","",IF(COUNTIFS('Documentos'!$A$8:$A$107,B30)=1,INDEX('Documentos'!$B$8:$B$107,MATCH(B30,'Documentos'!$A$8:$A$107,0)),"Pendiente"))</x:f>
      </x:c>
      <x:c r="AB30" s="12" t="str">
        <x:f>IF(B30="","",IF(COUNTIFS('Documentos'!$A$8:$A$107,B30)=1,INDEX('Documentos'!$C$8:$C$107,MATCH(B30,'Documentos'!$A$8:$A$107,0)),"Pendiente"))</x:f>
      </x:c>
      <x:c r="AC30" s="12" t="str">
        <x:f>IF(B30="","",IF(COUNTIFS('Documentos'!$A$8:$A$107,B30)=1,INDEX('Documentos'!$T$8:$T$107,MATCH(B30,'Documentos'!$A$8:$A$107,0)),"Pendiente"))</x:f>
      </x:c>
      <x:c r="AD30" s="12" t="str">
        <x:f>IF(Z30="","",IF(Z30="Revisado","Sí","No"))</x:f>
      </x:c>
      <x:c r="AE30" s="12" t="str">
        <x:f>IF(ISNUMBER(Q30),YEAR(Q30),"")</x:f>
      </x:c>
      <x:c r="AF30" s="12" t="str">
        <x:f>IF(ISNUMBER(Q30),INT((MONTH(Q30)-1)/3)+1,"")</x:f>
      </x:c>
      <x:c r="AG30" s="12" t="str">
        <x:f>IF(ISNUMBER(R30),YEAR(R30),"")</x:f>
      </x:c>
      <x:c r="AH30" s="12" t="str">
        <x:f>IF(ISNUMBER(R30),INT((MONTH(R30)-1)/3)+1,"")</x:f>
      </x:c>
      <x:c r="AI30" s="15" t="str">
        <x:f>IF(A30="","",ROUND(SUMIFS('IRPF cobros'!$D$8:$D$107,'IRPF cobros'!$B$8:$B$107,A30,'IRPF cobros'!$I$8:$I$107,"Revisado"),2))</x:f>
      </x:c>
      <x:c r="AJ30" s="12" t="str">
        <x:f>IF(A30="","",IF('Instrucciones'!$B$7&lt;&gt;"Cobros/pagos confirmado","",IF(AND(ISNUMBER(O30),ISNUMBER(AI30),ABS(O30-AI30)&lt;=0.01),"","Revisar importe no imputado")))</x:f>
      </x:c>
    </x:row>
    <x:row r="31" ht="23" customHeight="1">
      <x:c r="A31" s="11"/>
      <x:c r="B31" s="11"/>
      <x:c r="C31" s="11"/>
      <x:c r="D31" s="11"/>
      <x:c r="E31" s="11"/>
      <x:c r="F31" s="14"/>
      <x:c r="G31" s="16"/>
      <x:c r="H31" s="11"/>
      <x:c r="I31" s="14"/>
      <x:c r="J31" s="14"/>
      <x:c r="K31" s="16"/>
      <x:c r="L31" s="14"/>
      <x:c r="M31" s="16"/>
      <x:c r="N31" s="14"/>
      <x:c r="O31" s="14"/>
      <x:c r="P31" s="14"/>
      <x:c r="Q31" s="13"/>
      <x:c r="R31" s="13"/>
      <x:c r="S31" s="11"/>
      <x:c r="T31" s="11"/>
      <x:c r="U31" s="14"/>
      <x:c r="V31" s="11"/>
      <x:c r="W31" s="15" t="str">
        <x:f>IF(COUNTA(A31:V31)=0,"",IF(D31="Ordinario",IF(H31="Calcular",IF(AND(ISNUMBER(F31),ISNUMBER(G31)),ROUND(F31*G31,2),"Pendiente"),IF(AND(H31="Documento",ISNUMBER(I31)),I31,"Pendiente")),IF(AND(OR(D31="Exenta",D31="No sujeta",D31="Otra revisada"),ISNUMBER(I31)),I31,"Pendiente")))</x:f>
      </x:c>
      <x:c r="X31" s="15" t="str">
        <x:f>IF(COUNTA(A31:V31)=0,"",IF(AND(ISNUMBER(J31),ISNUMBER(K31)),ROUND(J31*K31,2),"Pendiente"))</x:f>
      </x:c>
      <x:c r="Y31" s="15" t="str">
        <x:f>IF(COUNTA(A31:V31)=0,"",IF(D31="Ordinario",IF(AND(ISNUMBER(F31),ISNUMBER(W31),ISNUMBER(L31),ISNUMBER(N31)),ROUND(F31+W31+N31-L31,2),"Pendiente"),IF(ISNUMBER(U31),U31,"Pendiente")))</x:f>
      </x:c>
      <x:c r="Z31" s="12" t="str">
        <x:f>IF(COUNTA(A31:V31)=0,"",IF(OR(IF(ISNUMBER(W31),ROUND(W31,2)&lt;&gt;W31,FALSE),IF(ISNUMBER(J31),ROUND(J31,2)&lt;&gt;J31,FALSE),IF(ISNUMBER(U31),ROUND(U31,2)&lt;&gt;U31,FALSE)),"Revisar céntimos",IF(COUNTA(A31:V31)=0,"",IF(IF(AND(H31="Documento",D31="Ordinario",ISNUMBER(F31),ISNUMBER(G31),ISNUMBER(I31)),AND(ABS(ROUND(F31*G31,2)-I31)&gt;0.01,V31=""),FALSE),"Explicar cuota documento",IF(COUNTA(A31:V31)=0,"",IF(OR(NOT(ISNUMBER(K31)),K31&lt;0,K31&gt;1,NOT(ISNUMBER(M31)),M31&lt;0,M31&gt;1,NOT(OR(S31="Sí",S31="No"))),"Revisar tipos / bien",IF(COUNTA(A31:V31)=0,"",IF(OR(A31="",OR(ISNUMBER(FIND("*",A31)),ISNUMBER(FIND("?",A31))),COUNTIFS('Lineas'!$A$8:$A$107,A31)&lt;&gt;1),"ID línea inválido",IF(OR(B31="",COUNTIFS('Documentos'!$A$8:$A$107,B31)&lt;&gt;1),"Documento inexistente / duplicado",IF(OR(C31="",D31="",T31&lt;&gt;"Confirmado",AC31&lt;&gt;"Revisado"),"Completar / revisar",IF(OR(NOT(ISNUMBER(F31)),NOT(ISNUMBER(W31)),NOT(ISNUMBER(X31)),NOT(ISNUMBER(L31)),NOT(ISNUMBER(N31)),NOT(ISNUMBER(O31)),NOT(ISNUMBER(P31)),NOT(ISNUMBER(Q31)),NOT(ISNUMBER(R31)),NOT(ISNUMBER(Y31)),S31=""),"Faltan importes / fechas",IF(OR(AND(D31="Ordinario",OR(NOT(ISNUMBER(G31)),G31&lt;0,G31&gt;1)),AND(D31&lt;&gt;"Ordinario",E31=""),AND(OR(D31="Exenta",D31="No sujeta"),OR(G31&lt;&gt;"",W31&lt;&gt;0))),"Revisar tratamiento",IF(OR(AND(ABS(X31-L31)&gt;0.01,V31=""),AND(W31&gt;=0,OR(P31&lt;0,P31&gt;W31)),AND(W31&lt;0,OR(P31&gt;0,P31&lt;W31)),AND(S31="Sí",O31&lt;&gt;0)),"Revisar retención / deducción / bien",IF(OR(ROUND(F31,2)&lt;&gt;F31,ROUND(L31,2)&lt;&gt;L31,ROUND(N31,2)&lt;&gt;N31,ROUND(O31,2)&lt;&gt;O31,ROUND(P31,2)&lt;&gt;P31),"Revisar céntimos","Revisado"))))))))))))))</x:f>
      </x:c>
      <x:c r="AA31" s="12" t="str">
        <x:f>IF(B31="","",IF(COUNTIFS('Documentos'!$A$8:$A$107,B31)=1,INDEX('Documentos'!$B$8:$B$107,MATCH(B31,'Documentos'!$A$8:$A$107,0)),"Pendiente"))</x:f>
      </x:c>
      <x:c r="AB31" s="12" t="str">
        <x:f>IF(B31="","",IF(COUNTIFS('Documentos'!$A$8:$A$107,B31)=1,INDEX('Documentos'!$C$8:$C$107,MATCH(B31,'Documentos'!$A$8:$A$107,0)),"Pendiente"))</x:f>
      </x:c>
      <x:c r="AC31" s="12" t="str">
        <x:f>IF(B31="","",IF(COUNTIFS('Documentos'!$A$8:$A$107,B31)=1,INDEX('Documentos'!$T$8:$T$107,MATCH(B31,'Documentos'!$A$8:$A$107,0)),"Pendiente"))</x:f>
      </x:c>
      <x:c r="AD31" s="12" t="str">
        <x:f>IF(Z31="","",IF(Z31="Revisado","Sí","No"))</x:f>
      </x:c>
      <x:c r="AE31" s="12" t="str">
        <x:f>IF(ISNUMBER(Q31),YEAR(Q31),"")</x:f>
      </x:c>
      <x:c r="AF31" s="12" t="str">
        <x:f>IF(ISNUMBER(Q31),INT((MONTH(Q31)-1)/3)+1,"")</x:f>
      </x:c>
      <x:c r="AG31" s="12" t="str">
        <x:f>IF(ISNUMBER(R31),YEAR(R31),"")</x:f>
      </x:c>
      <x:c r="AH31" s="12" t="str">
        <x:f>IF(ISNUMBER(R31),INT((MONTH(R31)-1)/3)+1,"")</x:f>
      </x:c>
      <x:c r="AI31" s="15" t="str">
        <x:f>IF(A31="","",ROUND(SUMIFS('IRPF cobros'!$D$8:$D$107,'IRPF cobros'!$B$8:$B$107,A31,'IRPF cobros'!$I$8:$I$107,"Revisado"),2))</x:f>
      </x:c>
      <x:c r="AJ31" s="12" t="str">
        <x:f>IF(A31="","",IF('Instrucciones'!$B$7&lt;&gt;"Cobros/pagos confirmado","",IF(AND(ISNUMBER(O31),ISNUMBER(AI31),ABS(O31-AI31)&lt;=0.01),"","Revisar importe no imputado")))</x:f>
      </x:c>
    </x:row>
    <x:row r="32" ht="23" customHeight="1">
      <x:c r="A32" s="11"/>
      <x:c r="B32" s="11"/>
      <x:c r="C32" s="11"/>
      <x:c r="D32" s="11"/>
      <x:c r="E32" s="11"/>
      <x:c r="F32" s="14"/>
      <x:c r="G32" s="16"/>
      <x:c r="H32" s="11"/>
      <x:c r="I32" s="14"/>
      <x:c r="J32" s="14"/>
      <x:c r="K32" s="16"/>
      <x:c r="L32" s="14"/>
      <x:c r="M32" s="16"/>
      <x:c r="N32" s="14"/>
      <x:c r="O32" s="14"/>
      <x:c r="P32" s="14"/>
      <x:c r="Q32" s="13"/>
      <x:c r="R32" s="13"/>
      <x:c r="S32" s="11"/>
      <x:c r="T32" s="11"/>
      <x:c r="U32" s="14"/>
      <x:c r="V32" s="11"/>
      <x:c r="W32" s="15" t="str">
        <x:f>IF(COUNTA(A32:V32)=0,"",IF(D32="Ordinario",IF(H32="Calcular",IF(AND(ISNUMBER(F32),ISNUMBER(G32)),ROUND(F32*G32,2),"Pendiente"),IF(AND(H32="Documento",ISNUMBER(I32)),I32,"Pendiente")),IF(AND(OR(D32="Exenta",D32="No sujeta",D32="Otra revisada"),ISNUMBER(I32)),I32,"Pendiente")))</x:f>
      </x:c>
      <x:c r="X32" s="15" t="str">
        <x:f>IF(COUNTA(A32:V32)=0,"",IF(AND(ISNUMBER(J32),ISNUMBER(K32)),ROUND(J32*K32,2),"Pendiente"))</x:f>
      </x:c>
      <x:c r="Y32" s="15" t="str">
        <x:f>IF(COUNTA(A32:V32)=0,"",IF(D32="Ordinario",IF(AND(ISNUMBER(F32),ISNUMBER(W32),ISNUMBER(L32),ISNUMBER(N32)),ROUND(F32+W32+N32-L32,2),"Pendiente"),IF(ISNUMBER(U32),U32,"Pendiente")))</x:f>
      </x:c>
      <x:c r="Z32" s="12" t="str">
        <x:f>IF(COUNTA(A32:V32)=0,"",IF(OR(IF(ISNUMBER(W32),ROUND(W32,2)&lt;&gt;W32,FALSE),IF(ISNUMBER(J32),ROUND(J32,2)&lt;&gt;J32,FALSE),IF(ISNUMBER(U32),ROUND(U32,2)&lt;&gt;U32,FALSE)),"Revisar céntimos",IF(COUNTA(A32:V32)=0,"",IF(IF(AND(H32="Documento",D32="Ordinario",ISNUMBER(F32),ISNUMBER(G32),ISNUMBER(I32)),AND(ABS(ROUND(F32*G32,2)-I32)&gt;0.01,V32=""),FALSE),"Explicar cuota documento",IF(COUNTA(A32:V32)=0,"",IF(OR(NOT(ISNUMBER(K32)),K32&lt;0,K32&gt;1,NOT(ISNUMBER(M32)),M32&lt;0,M32&gt;1,NOT(OR(S32="Sí",S32="No"))),"Revisar tipos / bien",IF(COUNTA(A32:V32)=0,"",IF(OR(A32="",OR(ISNUMBER(FIND("*",A32)),ISNUMBER(FIND("?",A32))),COUNTIFS('Lineas'!$A$8:$A$107,A32)&lt;&gt;1),"ID línea inválido",IF(OR(B32="",COUNTIFS('Documentos'!$A$8:$A$107,B32)&lt;&gt;1),"Documento inexistente / duplicado",IF(OR(C32="",D32="",T32&lt;&gt;"Confirmado",AC32&lt;&gt;"Revisado"),"Completar / revisar",IF(OR(NOT(ISNUMBER(F32)),NOT(ISNUMBER(W32)),NOT(ISNUMBER(X32)),NOT(ISNUMBER(L32)),NOT(ISNUMBER(N32)),NOT(ISNUMBER(O32)),NOT(ISNUMBER(P32)),NOT(ISNUMBER(Q32)),NOT(ISNUMBER(R32)),NOT(ISNUMBER(Y32)),S32=""),"Faltan importes / fechas",IF(OR(AND(D32="Ordinario",OR(NOT(ISNUMBER(G32)),G32&lt;0,G32&gt;1)),AND(D32&lt;&gt;"Ordinario",E32=""),AND(OR(D32="Exenta",D32="No sujeta"),OR(G32&lt;&gt;"",W32&lt;&gt;0))),"Revisar tratamiento",IF(OR(AND(ABS(X32-L32)&gt;0.01,V32=""),AND(W32&gt;=0,OR(P32&lt;0,P32&gt;W32)),AND(W32&lt;0,OR(P32&gt;0,P32&lt;W32)),AND(S32="Sí",O32&lt;&gt;0)),"Revisar retención / deducción / bien",IF(OR(ROUND(F32,2)&lt;&gt;F32,ROUND(L32,2)&lt;&gt;L32,ROUND(N32,2)&lt;&gt;N32,ROUND(O32,2)&lt;&gt;O32,ROUND(P32,2)&lt;&gt;P32),"Revisar céntimos","Revisado"))))))))))))))</x:f>
      </x:c>
      <x:c r="AA32" s="12" t="str">
        <x:f>IF(B32="","",IF(COUNTIFS('Documentos'!$A$8:$A$107,B32)=1,INDEX('Documentos'!$B$8:$B$107,MATCH(B32,'Documentos'!$A$8:$A$107,0)),"Pendiente"))</x:f>
      </x:c>
      <x:c r="AB32" s="12" t="str">
        <x:f>IF(B32="","",IF(COUNTIFS('Documentos'!$A$8:$A$107,B32)=1,INDEX('Documentos'!$C$8:$C$107,MATCH(B32,'Documentos'!$A$8:$A$107,0)),"Pendiente"))</x:f>
      </x:c>
      <x:c r="AC32" s="12" t="str">
        <x:f>IF(B32="","",IF(COUNTIFS('Documentos'!$A$8:$A$107,B32)=1,INDEX('Documentos'!$T$8:$T$107,MATCH(B32,'Documentos'!$A$8:$A$107,0)),"Pendiente"))</x:f>
      </x:c>
      <x:c r="AD32" s="12" t="str">
        <x:f>IF(Z32="","",IF(Z32="Revisado","Sí","No"))</x:f>
      </x:c>
      <x:c r="AE32" s="12" t="str">
        <x:f>IF(ISNUMBER(Q32),YEAR(Q32),"")</x:f>
      </x:c>
      <x:c r="AF32" s="12" t="str">
        <x:f>IF(ISNUMBER(Q32),INT((MONTH(Q32)-1)/3)+1,"")</x:f>
      </x:c>
      <x:c r="AG32" s="12" t="str">
        <x:f>IF(ISNUMBER(R32),YEAR(R32),"")</x:f>
      </x:c>
      <x:c r="AH32" s="12" t="str">
        <x:f>IF(ISNUMBER(R32),INT((MONTH(R32)-1)/3)+1,"")</x:f>
      </x:c>
      <x:c r="AI32" s="15" t="str">
        <x:f>IF(A32="","",ROUND(SUMIFS('IRPF cobros'!$D$8:$D$107,'IRPF cobros'!$B$8:$B$107,A32,'IRPF cobros'!$I$8:$I$107,"Revisado"),2))</x:f>
      </x:c>
      <x:c r="AJ32" s="12" t="str">
        <x:f>IF(A32="","",IF('Instrucciones'!$B$7&lt;&gt;"Cobros/pagos confirmado","",IF(AND(ISNUMBER(O32),ISNUMBER(AI32),ABS(O32-AI32)&lt;=0.01),"","Revisar importe no imputado")))</x:f>
      </x:c>
    </x:row>
    <x:row r="33" ht="23" customHeight="1">
      <x:c r="A33" s="11"/>
      <x:c r="B33" s="11"/>
      <x:c r="C33" s="11"/>
      <x:c r="D33" s="11"/>
      <x:c r="E33" s="11"/>
      <x:c r="F33" s="14"/>
      <x:c r="G33" s="16"/>
      <x:c r="H33" s="11"/>
      <x:c r="I33" s="14"/>
      <x:c r="J33" s="14"/>
      <x:c r="K33" s="16"/>
      <x:c r="L33" s="14"/>
      <x:c r="M33" s="16"/>
      <x:c r="N33" s="14"/>
      <x:c r="O33" s="14"/>
      <x:c r="P33" s="14"/>
      <x:c r="Q33" s="13"/>
      <x:c r="R33" s="13"/>
      <x:c r="S33" s="11"/>
      <x:c r="T33" s="11"/>
      <x:c r="U33" s="14"/>
      <x:c r="V33" s="11"/>
      <x:c r="W33" s="15" t="str">
        <x:f>IF(COUNTA(A33:V33)=0,"",IF(D33="Ordinario",IF(H33="Calcular",IF(AND(ISNUMBER(F33),ISNUMBER(G33)),ROUND(F33*G33,2),"Pendiente"),IF(AND(H33="Documento",ISNUMBER(I33)),I33,"Pendiente")),IF(AND(OR(D33="Exenta",D33="No sujeta",D33="Otra revisada"),ISNUMBER(I33)),I33,"Pendiente")))</x:f>
      </x:c>
      <x:c r="X33" s="15" t="str">
        <x:f>IF(COUNTA(A33:V33)=0,"",IF(AND(ISNUMBER(J33),ISNUMBER(K33)),ROUND(J33*K33,2),"Pendiente"))</x:f>
      </x:c>
      <x:c r="Y33" s="15" t="str">
        <x:f>IF(COUNTA(A33:V33)=0,"",IF(D33="Ordinario",IF(AND(ISNUMBER(F33),ISNUMBER(W33),ISNUMBER(L33),ISNUMBER(N33)),ROUND(F33+W33+N33-L33,2),"Pendiente"),IF(ISNUMBER(U33),U33,"Pendiente")))</x:f>
      </x:c>
      <x:c r="Z33" s="12" t="str">
        <x:f>IF(COUNTA(A33:V33)=0,"",IF(OR(IF(ISNUMBER(W33),ROUND(W33,2)&lt;&gt;W33,FALSE),IF(ISNUMBER(J33),ROUND(J33,2)&lt;&gt;J33,FALSE),IF(ISNUMBER(U33),ROUND(U33,2)&lt;&gt;U33,FALSE)),"Revisar céntimos",IF(COUNTA(A33:V33)=0,"",IF(IF(AND(H33="Documento",D33="Ordinario",ISNUMBER(F33),ISNUMBER(G33),ISNUMBER(I33)),AND(ABS(ROUND(F33*G33,2)-I33)&gt;0.01,V33=""),FALSE),"Explicar cuota documento",IF(COUNTA(A33:V33)=0,"",IF(OR(NOT(ISNUMBER(K33)),K33&lt;0,K33&gt;1,NOT(ISNUMBER(M33)),M33&lt;0,M33&gt;1,NOT(OR(S33="Sí",S33="No"))),"Revisar tipos / bien",IF(COUNTA(A33:V33)=0,"",IF(OR(A33="",OR(ISNUMBER(FIND("*",A33)),ISNUMBER(FIND("?",A33))),COUNTIFS('Lineas'!$A$8:$A$107,A33)&lt;&gt;1),"ID línea inválido",IF(OR(B33="",COUNTIFS('Documentos'!$A$8:$A$107,B33)&lt;&gt;1),"Documento inexistente / duplicado",IF(OR(C33="",D33="",T33&lt;&gt;"Confirmado",AC33&lt;&gt;"Revisado"),"Completar / revisar",IF(OR(NOT(ISNUMBER(F33)),NOT(ISNUMBER(W33)),NOT(ISNUMBER(X33)),NOT(ISNUMBER(L33)),NOT(ISNUMBER(N33)),NOT(ISNUMBER(O33)),NOT(ISNUMBER(P33)),NOT(ISNUMBER(Q33)),NOT(ISNUMBER(R33)),NOT(ISNUMBER(Y33)),S33=""),"Faltan importes / fechas",IF(OR(AND(D33="Ordinario",OR(NOT(ISNUMBER(G33)),G33&lt;0,G33&gt;1)),AND(D33&lt;&gt;"Ordinario",E33=""),AND(OR(D33="Exenta",D33="No sujeta"),OR(G33&lt;&gt;"",W33&lt;&gt;0))),"Revisar tratamiento",IF(OR(AND(ABS(X33-L33)&gt;0.01,V33=""),AND(W33&gt;=0,OR(P33&lt;0,P33&gt;W33)),AND(W33&lt;0,OR(P33&gt;0,P33&lt;W33)),AND(S33="Sí",O33&lt;&gt;0)),"Revisar retención / deducción / bien",IF(OR(ROUND(F33,2)&lt;&gt;F33,ROUND(L33,2)&lt;&gt;L33,ROUND(N33,2)&lt;&gt;N33,ROUND(O33,2)&lt;&gt;O33,ROUND(P33,2)&lt;&gt;P33),"Revisar céntimos","Revisado"))))))))))))))</x:f>
      </x:c>
      <x:c r="AA33" s="12" t="str">
        <x:f>IF(B33="","",IF(COUNTIFS('Documentos'!$A$8:$A$107,B33)=1,INDEX('Documentos'!$B$8:$B$107,MATCH(B33,'Documentos'!$A$8:$A$107,0)),"Pendiente"))</x:f>
      </x:c>
      <x:c r="AB33" s="12" t="str">
        <x:f>IF(B33="","",IF(COUNTIFS('Documentos'!$A$8:$A$107,B33)=1,INDEX('Documentos'!$C$8:$C$107,MATCH(B33,'Documentos'!$A$8:$A$107,0)),"Pendiente"))</x:f>
      </x:c>
      <x:c r="AC33" s="12" t="str">
        <x:f>IF(B33="","",IF(COUNTIFS('Documentos'!$A$8:$A$107,B33)=1,INDEX('Documentos'!$T$8:$T$107,MATCH(B33,'Documentos'!$A$8:$A$107,0)),"Pendiente"))</x:f>
      </x:c>
      <x:c r="AD33" s="12" t="str">
        <x:f>IF(Z33="","",IF(Z33="Revisado","Sí","No"))</x:f>
      </x:c>
      <x:c r="AE33" s="12" t="str">
        <x:f>IF(ISNUMBER(Q33),YEAR(Q33),"")</x:f>
      </x:c>
      <x:c r="AF33" s="12" t="str">
        <x:f>IF(ISNUMBER(Q33),INT((MONTH(Q33)-1)/3)+1,"")</x:f>
      </x:c>
      <x:c r="AG33" s="12" t="str">
        <x:f>IF(ISNUMBER(R33),YEAR(R33),"")</x:f>
      </x:c>
      <x:c r="AH33" s="12" t="str">
        <x:f>IF(ISNUMBER(R33),INT((MONTH(R33)-1)/3)+1,"")</x:f>
      </x:c>
      <x:c r="AI33" s="15" t="str">
        <x:f>IF(A33="","",ROUND(SUMIFS('IRPF cobros'!$D$8:$D$107,'IRPF cobros'!$B$8:$B$107,A33,'IRPF cobros'!$I$8:$I$107,"Revisado"),2))</x:f>
      </x:c>
      <x:c r="AJ33" s="12" t="str">
        <x:f>IF(A33="","",IF('Instrucciones'!$B$7&lt;&gt;"Cobros/pagos confirmado","",IF(AND(ISNUMBER(O33),ISNUMBER(AI33),ABS(O33-AI33)&lt;=0.01),"","Revisar importe no imputado")))</x:f>
      </x:c>
    </x:row>
    <x:row r="34" ht="23" customHeight="1">
      <x:c r="A34" s="11"/>
      <x:c r="B34" s="11"/>
      <x:c r="C34" s="11"/>
      <x:c r="D34" s="11"/>
      <x:c r="E34" s="11"/>
      <x:c r="F34" s="14"/>
      <x:c r="G34" s="16"/>
      <x:c r="H34" s="11"/>
      <x:c r="I34" s="14"/>
      <x:c r="J34" s="14"/>
      <x:c r="K34" s="16"/>
      <x:c r="L34" s="14"/>
      <x:c r="M34" s="16"/>
      <x:c r="N34" s="14"/>
      <x:c r="O34" s="14"/>
      <x:c r="P34" s="14"/>
      <x:c r="Q34" s="13"/>
      <x:c r="R34" s="13"/>
      <x:c r="S34" s="11"/>
      <x:c r="T34" s="11"/>
      <x:c r="U34" s="14"/>
      <x:c r="V34" s="11"/>
      <x:c r="W34" s="15" t="str">
        <x:f>IF(COUNTA(A34:V34)=0,"",IF(D34="Ordinario",IF(H34="Calcular",IF(AND(ISNUMBER(F34),ISNUMBER(G34)),ROUND(F34*G34,2),"Pendiente"),IF(AND(H34="Documento",ISNUMBER(I34)),I34,"Pendiente")),IF(AND(OR(D34="Exenta",D34="No sujeta",D34="Otra revisada"),ISNUMBER(I34)),I34,"Pendiente")))</x:f>
      </x:c>
      <x:c r="X34" s="15" t="str">
        <x:f>IF(COUNTA(A34:V34)=0,"",IF(AND(ISNUMBER(J34),ISNUMBER(K34)),ROUND(J34*K34,2),"Pendiente"))</x:f>
      </x:c>
      <x:c r="Y34" s="15" t="str">
        <x:f>IF(COUNTA(A34:V34)=0,"",IF(D34="Ordinario",IF(AND(ISNUMBER(F34),ISNUMBER(W34),ISNUMBER(L34),ISNUMBER(N34)),ROUND(F34+W34+N34-L34,2),"Pendiente"),IF(ISNUMBER(U34),U34,"Pendiente")))</x:f>
      </x:c>
      <x:c r="Z34" s="12" t="str">
        <x:f>IF(COUNTA(A34:V34)=0,"",IF(OR(IF(ISNUMBER(W34),ROUND(W34,2)&lt;&gt;W34,FALSE),IF(ISNUMBER(J34),ROUND(J34,2)&lt;&gt;J34,FALSE),IF(ISNUMBER(U34),ROUND(U34,2)&lt;&gt;U34,FALSE)),"Revisar céntimos",IF(COUNTA(A34:V34)=0,"",IF(IF(AND(H34="Documento",D34="Ordinario",ISNUMBER(F34),ISNUMBER(G34),ISNUMBER(I34)),AND(ABS(ROUND(F34*G34,2)-I34)&gt;0.01,V34=""),FALSE),"Explicar cuota documento",IF(COUNTA(A34:V34)=0,"",IF(OR(NOT(ISNUMBER(K34)),K34&lt;0,K34&gt;1,NOT(ISNUMBER(M34)),M34&lt;0,M34&gt;1,NOT(OR(S34="Sí",S34="No"))),"Revisar tipos / bien",IF(COUNTA(A34:V34)=0,"",IF(OR(A34="",OR(ISNUMBER(FIND("*",A34)),ISNUMBER(FIND("?",A34))),COUNTIFS('Lineas'!$A$8:$A$107,A34)&lt;&gt;1),"ID línea inválido",IF(OR(B34="",COUNTIFS('Documentos'!$A$8:$A$107,B34)&lt;&gt;1),"Documento inexistente / duplicado",IF(OR(C34="",D34="",T34&lt;&gt;"Confirmado",AC34&lt;&gt;"Revisado"),"Completar / revisar",IF(OR(NOT(ISNUMBER(F34)),NOT(ISNUMBER(W34)),NOT(ISNUMBER(X34)),NOT(ISNUMBER(L34)),NOT(ISNUMBER(N34)),NOT(ISNUMBER(O34)),NOT(ISNUMBER(P34)),NOT(ISNUMBER(Q34)),NOT(ISNUMBER(R34)),NOT(ISNUMBER(Y34)),S34=""),"Faltan importes / fechas",IF(OR(AND(D34="Ordinario",OR(NOT(ISNUMBER(G34)),G34&lt;0,G34&gt;1)),AND(D34&lt;&gt;"Ordinario",E34=""),AND(OR(D34="Exenta",D34="No sujeta"),OR(G34&lt;&gt;"",W34&lt;&gt;0))),"Revisar tratamiento",IF(OR(AND(ABS(X34-L34)&gt;0.01,V34=""),AND(W34&gt;=0,OR(P34&lt;0,P34&gt;W34)),AND(W34&lt;0,OR(P34&gt;0,P34&lt;W34)),AND(S34="Sí",O34&lt;&gt;0)),"Revisar retención / deducción / bien",IF(OR(ROUND(F34,2)&lt;&gt;F34,ROUND(L34,2)&lt;&gt;L34,ROUND(N34,2)&lt;&gt;N34,ROUND(O34,2)&lt;&gt;O34,ROUND(P34,2)&lt;&gt;P34),"Revisar céntimos","Revisado"))))))))))))))</x:f>
      </x:c>
      <x:c r="AA34" s="12" t="str">
        <x:f>IF(B34="","",IF(COUNTIFS('Documentos'!$A$8:$A$107,B34)=1,INDEX('Documentos'!$B$8:$B$107,MATCH(B34,'Documentos'!$A$8:$A$107,0)),"Pendiente"))</x:f>
      </x:c>
      <x:c r="AB34" s="12" t="str">
        <x:f>IF(B34="","",IF(COUNTIFS('Documentos'!$A$8:$A$107,B34)=1,INDEX('Documentos'!$C$8:$C$107,MATCH(B34,'Documentos'!$A$8:$A$107,0)),"Pendiente"))</x:f>
      </x:c>
      <x:c r="AC34" s="12" t="str">
        <x:f>IF(B34="","",IF(COUNTIFS('Documentos'!$A$8:$A$107,B34)=1,INDEX('Documentos'!$T$8:$T$107,MATCH(B34,'Documentos'!$A$8:$A$107,0)),"Pendiente"))</x:f>
      </x:c>
      <x:c r="AD34" s="12" t="str">
        <x:f>IF(Z34="","",IF(Z34="Revisado","Sí","No"))</x:f>
      </x:c>
      <x:c r="AE34" s="12" t="str">
        <x:f>IF(ISNUMBER(Q34),YEAR(Q34),"")</x:f>
      </x:c>
      <x:c r="AF34" s="12" t="str">
        <x:f>IF(ISNUMBER(Q34),INT((MONTH(Q34)-1)/3)+1,"")</x:f>
      </x:c>
      <x:c r="AG34" s="12" t="str">
        <x:f>IF(ISNUMBER(R34),YEAR(R34),"")</x:f>
      </x:c>
      <x:c r="AH34" s="12" t="str">
        <x:f>IF(ISNUMBER(R34),INT((MONTH(R34)-1)/3)+1,"")</x:f>
      </x:c>
      <x:c r="AI34" s="15" t="str">
        <x:f>IF(A34="","",ROUND(SUMIFS('IRPF cobros'!$D$8:$D$107,'IRPF cobros'!$B$8:$B$107,A34,'IRPF cobros'!$I$8:$I$107,"Revisado"),2))</x:f>
      </x:c>
      <x:c r="AJ34" s="12" t="str">
        <x:f>IF(A34="","",IF('Instrucciones'!$B$7&lt;&gt;"Cobros/pagos confirmado","",IF(AND(ISNUMBER(O34),ISNUMBER(AI34),ABS(O34-AI34)&lt;=0.01),"","Revisar importe no imputado")))</x:f>
      </x:c>
    </x:row>
    <x:row r="35" ht="23" customHeight="1">
      <x:c r="A35" s="11"/>
      <x:c r="B35" s="11"/>
      <x:c r="C35" s="11"/>
      <x:c r="D35" s="11"/>
      <x:c r="E35" s="11"/>
      <x:c r="F35" s="14"/>
      <x:c r="G35" s="16"/>
      <x:c r="H35" s="11"/>
      <x:c r="I35" s="14"/>
      <x:c r="J35" s="14"/>
      <x:c r="K35" s="16"/>
      <x:c r="L35" s="14"/>
      <x:c r="M35" s="16"/>
      <x:c r="N35" s="14"/>
      <x:c r="O35" s="14"/>
      <x:c r="P35" s="14"/>
      <x:c r="Q35" s="13"/>
      <x:c r="R35" s="13"/>
      <x:c r="S35" s="11"/>
      <x:c r="T35" s="11"/>
      <x:c r="U35" s="14"/>
      <x:c r="V35" s="11"/>
      <x:c r="W35" s="15" t="str">
        <x:f>IF(COUNTA(A35:V35)=0,"",IF(D35="Ordinario",IF(H35="Calcular",IF(AND(ISNUMBER(F35),ISNUMBER(G35)),ROUND(F35*G35,2),"Pendiente"),IF(AND(H35="Documento",ISNUMBER(I35)),I35,"Pendiente")),IF(AND(OR(D35="Exenta",D35="No sujeta",D35="Otra revisada"),ISNUMBER(I35)),I35,"Pendiente")))</x:f>
      </x:c>
      <x:c r="X35" s="15" t="str">
        <x:f>IF(COUNTA(A35:V35)=0,"",IF(AND(ISNUMBER(J35),ISNUMBER(K35)),ROUND(J35*K35,2),"Pendiente"))</x:f>
      </x:c>
      <x:c r="Y35" s="15" t="str">
        <x:f>IF(COUNTA(A35:V35)=0,"",IF(D35="Ordinario",IF(AND(ISNUMBER(F35),ISNUMBER(W35),ISNUMBER(L35),ISNUMBER(N35)),ROUND(F35+W35+N35-L35,2),"Pendiente"),IF(ISNUMBER(U35),U35,"Pendiente")))</x:f>
      </x:c>
      <x:c r="Z35" s="12" t="str">
        <x:f>IF(COUNTA(A35:V35)=0,"",IF(OR(IF(ISNUMBER(W35),ROUND(W35,2)&lt;&gt;W35,FALSE),IF(ISNUMBER(J35),ROUND(J35,2)&lt;&gt;J35,FALSE),IF(ISNUMBER(U35),ROUND(U35,2)&lt;&gt;U35,FALSE)),"Revisar céntimos",IF(COUNTA(A35:V35)=0,"",IF(IF(AND(H35="Documento",D35="Ordinario",ISNUMBER(F35),ISNUMBER(G35),ISNUMBER(I35)),AND(ABS(ROUND(F35*G35,2)-I35)&gt;0.01,V35=""),FALSE),"Explicar cuota documento",IF(COUNTA(A35:V35)=0,"",IF(OR(NOT(ISNUMBER(K35)),K35&lt;0,K35&gt;1,NOT(ISNUMBER(M35)),M35&lt;0,M35&gt;1,NOT(OR(S35="Sí",S35="No"))),"Revisar tipos / bien",IF(COUNTA(A35:V35)=0,"",IF(OR(A35="",OR(ISNUMBER(FIND("*",A35)),ISNUMBER(FIND("?",A35))),COUNTIFS('Lineas'!$A$8:$A$107,A35)&lt;&gt;1),"ID línea inválido",IF(OR(B35="",COUNTIFS('Documentos'!$A$8:$A$107,B35)&lt;&gt;1),"Documento inexistente / duplicado",IF(OR(C35="",D35="",T35&lt;&gt;"Confirmado",AC35&lt;&gt;"Revisado"),"Completar / revisar",IF(OR(NOT(ISNUMBER(F35)),NOT(ISNUMBER(W35)),NOT(ISNUMBER(X35)),NOT(ISNUMBER(L35)),NOT(ISNUMBER(N35)),NOT(ISNUMBER(O35)),NOT(ISNUMBER(P35)),NOT(ISNUMBER(Q35)),NOT(ISNUMBER(R35)),NOT(ISNUMBER(Y35)),S35=""),"Faltan importes / fechas",IF(OR(AND(D35="Ordinario",OR(NOT(ISNUMBER(G35)),G35&lt;0,G35&gt;1)),AND(D35&lt;&gt;"Ordinario",E35=""),AND(OR(D35="Exenta",D35="No sujeta"),OR(G35&lt;&gt;"",W35&lt;&gt;0))),"Revisar tratamiento",IF(OR(AND(ABS(X35-L35)&gt;0.01,V35=""),AND(W35&gt;=0,OR(P35&lt;0,P35&gt;W35)),AND(W35&lt;0,OR(P35&gt;0,P35&lt;W35)),AND(S35="Sí",O35&lt;&gt;0)),"Revisar retención / deducción / bien",IF(OR(ROUND(F35,2)&lt;&gt;F35,ROUND(L35,2)&lt;&gt;L35,ROUND(N35,2)&lt;&gt;N35,ROUND(O35,2)&lt;&gt;O35,ROUND(P35,2)&lt;&gt;P35),"Revisar céntimos","Revisado"))))))))))))))</x:f>
      </x:c>
      <x:c r="AA35" s="12" t="str">
        <x:f>IF(B35="","",IF(COUNTIFS('Documentos'!$A$8:$A$107,B35)=1,INDEX('Documentos'!$B$8:$B$107,MATCH(B35,'Documentos'!$A$8:$A$107,0)),"Pendiente"))</x:f>
      </x:c>
      <x:c r="AB35" s="12" t="str">
        <x:f>IF(B35="","",IF(COUNTIFS('Documentos'!$A$8:$A$107,B35)=1,INDEX('Documentos'!$C$8:$C$107,MATCH(B35,'Documentos'!$A$8:$A$107,0)),"Pendiente"))</x:f>
      </x:c>
      <x:c r="AC35" s="12" t="str">
        <x:f>IF(B35="","",IF(COUNTIFS('Documentos'!$A$8:$A$107,B35)=1,INDEX('Documentos'!$T$8:$T$107,MATCH(B35,'Documentos'!$A$8:$A$107,0)),"Pendiente"))</x:f>
      </x:c>
      <x:c r="AD35" s="12" t="str">
        <x:f>IF(Z35="","",IF(Z35="Revisado","Sí","No"))</x:f>
      </x:c>
      <x:c r="AE35" s="12" t="str">
        <x:f>IF(ISNUMBER(Q35),YEAR(Q35),"")</x:f>
      </x:c>
      <x:c r="AF35" s="12" t="str">
        <x:f>IF(ISNUMBER(Q35),INT((MONTH(Q35)-1)/3)+1,"")</x:f>
      </x:c>
      <x:c r="AG35" s="12" t="str">
        <x:f>IF(ISNUMBER(R35),YEAR(R35),"")</x:f>
      </x:c>
      <x:c r="AH35" s="12" t="str">
        <x:f>IF(ISNUMBER(R35),INT((MONTH(R35)-1)/3)+1,"")</x:f>
      </x:c>
      <x:c r="AI35" s="15" t="str">
        <x:f>IF(A35="","",ROUND(SUMIFS('IRPF cobros'!$D$8:$D$107,'IRPF cobros'!$B$8:$B$107,A35,'IRPF cobros'!$I$8:$I$107,"Revisado"),2))</x:f>
      </x:c>
      <x:c r="AJ35" s="12" t="str">
        <x:f>IF(A35="","",IF('Instrucciones'!$B$7&lt;&gt;"Cobros/pagos confirmado","",IF(AND(ISNUMBER(O35),ISNUMBER(AI35),ABS(O35-AI35)&lt;=0.01),"","Revisar importe no imputado")))</x:f>
      </x:c>
    </x:row>
    <x:row r="36" ht="23" customHeight="1">
      <x:c r="A36" s="11"/>
      <x:c r="B36" s="11"/>
      <x:c r="C36" s="11"/>
      <x:c r="D36" s="11"/>
      <x:c r="E36" s="11"/>
      <x:c r="F36" s="14"/>
      <x:c r="G36" s="16"/>
      <x:c r="H36" s="11"/>
      <x:c r="I36" s="14"/>
      <x:c r="J36" s="14"/>
      <x:c r="K36" s="16"/>
      <x:c r="L36" s="14"/>
      <x:c r="M36" s="16"/>
      <x:c r="N36" s="14"/>
      <x:c r="O36" s="14"/>
      <x:c r="P36" s="14"/>
      <x:c r="Q36" s="13"/>
      <x:c r="R36" s="13"/>
      <x:c r="S36" s="11"/>
      <x:c r="T36" s="11"/>
      <x:c r="U36" s="14"/>
      <x:c r="V36" s="11"/>
      <x:c r="W36" s="15" t="str">
        <x:f>IF(COUNTA(A36:V36)=0,"",IF(D36="Ordinario",IF(H36="Calcular",IF(AND(ISNUMBER(F36),ISNUMBER(G36)),ROUND(F36*G36,2),"Pendiente"),IF(AND(H36="Documento",ISNUMBER(I36)),I36,"Pendiente")),IF(AND(OR(D36="Exenta",D36="No sujeta",D36="Otra revisada"),ISNUMBER(I36)),I36,"Pendiente")))</x:f>
      </x:c>
      <x:c r="X36" s="15" t="str">
        <x:f>IF(COUNTA(A36:V36)=0,"",IF(AND(ISNUMBER(J36),ISNUMBER(K36)),ROUND(J36*K36,2),"Pendiente"))</x:f>
      </x:c>
      <x:c r="Y36" s="15" t="str">
        <x:f>IF(COUNTA(A36:V36)=0,"",IF(D36="Ordinario",IF(AND(ISNUMBER(F36),ISNUMBER(W36),ISNUMBER(L36),ISNUMBER(N36)),ROUND(F36+W36+N36-L36,2),"Pendiente"),IF(ISNUMBER(U36),U36,"Pendiente")))</x:f>
      </x:c>
      <x:c r="Z36" s="12" t="str">
        <x:f>IF(COUNTA(A36:V36)=0,"",IF(OR(IF(ISNUMBER(W36),ROUND(W36,2)&lt;&gt;W36,FALSE),IF(ISNUMBER(J36),ROUND(J36,2)&lt;&gt;J36,FALSE),IF(ISNUMBER(U36),ROUND(U36,2)&lt;&gt;U36,FALSE)),"Revisar céntimos",IF(COUNTA(A36:V36)=0,"",IF(IF(AND(H36="Documento",D36="Ordinario",ISNUMBER(F36),ISNUMBER(G36),ISNUMBER(I36)),AND(ABS(ROUND(F36*G36,2)-I36)&gt;0.01,V36=""),FALSE),"Explicar cuota documento",IF(COUNTA(A36:V36)=0,"",IF(OR(NOT(ISNUMBER(K36)),K36&lt;0,K36&gt;1,NOT(ISNUMBER(M36)),M36&lt;0,M36&gt;1,NOT(OR(S36="Sí",S36="No"))),"Revisar tipos / bien",IF(COUNTA(A36:V36)=0,"",IF(OR(A36="",OR(ISNUMBER(FIND("*",A36)),ISNUMBER(FIND("?",A36))),COUNTIFS('Lineas'!$A$8:$A$107,A36)&lt;&gt;1),"ID línea inválido",IF(OR(B36="",COUNTIFS('Documentos'!$A$8:$A$107,B36)&lt;&gt;1),"Documento inexistente / duplicado",IF(OR(C36="",D36="",T36&lt;&gt;"Confirmado",AC36&lt;&gt;"Revisado"),"Completar / revisar",IF(OR(NOT(ISNUMBER(F36)),NOT(ISNUMBER(W36)),NOT(ISNUMBER(X36)),NOT(ISNUMBER(L36)),NOT(ISNUMBER(N36)),NOT(ISNUMBER(O36)),NOT(ISNUMBER(P36)),NOT(ISNUMBER(Q36)),NOT(ISNUMBER(R36)),NOT(ISNUMBER(Y36)),S36=""),"Faltan importes / fechas",IF(OR(AND(D36="Ordinario",OR(NOT(ISNUMBER(G36)),G36&lt;0,G36&gt;1)),AND(D36&lt;&gt;"Ordinario",E36=""),AND(OR(D36="Exenta",D36="No sujeta"),OR(G36&lt;&gt;"",W36&lt;&gt;0))),"Revisar tratamiento",IF(OR(AND(ABS(X36-L36)&gt;0.01,V36=""),AND(W36&gt;=0,OR(P36&lt;0,P36&gt;W36)),AND(W36&lt;0,OR(P36&gt;0,P36&lt;W36)),AND(S36="Sí",O36&lt;&gt;0)),"Revisar retención / deducción / bien",IF(OR(ROUND(F36,2)&lt;&gt;F36,ROUND(L36,2)&lt;&gt;L36,ROUND(N36,2)&lt;&gt;N36,ROUND(O36,2)&lt;&gt;O36,ROUND(P36,2)&lt;&gt;P36),"Revisar céntimos","Revisado"))))))))))))))</x:f>
      </x:c>
      <x:c r="AA36" s="12" t="str">
        <x:f>IF(B36="","",IF(COUNTIFS('Documentos'!$A$8:$A$107,B36)=1,INDEX('Documentos'!$B$8:$B$107,MATCH(B36,'Documentos'!$A$8:$A$107,0)),"Pendiente"))</x:f>
      </x:c>
      <x:c r="AB36" s="12" t="str">
        <x:f>IF(B36="","",IF(COUNTIFS('Documentos'!$A$8:$A$107,B36)=1,INDEX('Documentos'!$C$8:$C$107,MATCH(B36,'Documentos'!$A$8:$A$107,0)),"Pendiente"))</x:f>
      </x:c>
      <x:c r="AC36" s="12" t="str">
        <x:f>IF(B36="","",IF(COUNTIFS('Documentos'!$A$8:$A$107,B36)=1,INDEX('Documentos'!$T$8:$T$107,MATCH(B36,'Documentos'!$A$8:$A$107,0)),"Pendiente"))</x:f>
      </x:c>
      <x:c r="AD36" s="12" t="str">
        <x:f>IF(Z36="","",IF(Z36="Revisado","Sí","No"))</x:f>
      </x:c>
      <x:c r="AE36" s="12" t="str">
        <x:f>IF(ISNUMBER(Q36),YEAR(Q36),"")</x:f>
      </x:c>
      <x:c r="AF36" s="12" t="str">
        <x:f>IF(ISNUMBER(Q36),INT((MONTH(Q36)-1)/3)+1,"")</x:f>
      </x:c>
      <x:c r="AG36" s="12" t="str">
        <x:f>IF(ISNUMBER(R36),YEAR(R36),"")</x:f>
      </x:c>
      <x:c r="AH36" s="12" t="str">
        <x:f>IF(ISNUMBER(R36),INT((MONTH(R36)-1)/3)+1,"")</x:f>
      </x:c>
      <x:c r="AI36" s="15" t="str">
        <x:f>IF(A36="","",ROUND(SUMIFS('IRPF cobros'!$D$8:$D$107,'IRPF cobros'!$B$8:$B$107,A36,'IRPF cobros'!$I$8:$I$107,"Revisado"),2))</x:f>
      </x:c>
      <x:c r="AJ36" s="12" t="str">
        <x:f>IF(A36="","",IF('Instrucciones'!$B$7&lt;&gt;"Cobros/pagos confirmado","",IF(AND(ISNUMBER(O36),ISNUMBER(AI36),ABS(O36-AI36)&lt;=0.01),"","Revisar importe no imputado")))</x:f>
      </x:c>
    </x:row>
    <x:row r="37" ht="23" customHeight="1">
      <x:c r="A37" s="11"/>
      <x:c r="B37" s="11"/>
      <x:c r="C37" s="11"/>
      <x:c r="D37" s="11"/>
      <x:c r="E37" s="11"/>
      <x:c r="F37" s="14"/>
      <x:c r="G37" s="16"/>
      <x:c r="H37" s="11"/>
      <x:c r="I37" s="14"/>
      <x:c r="J37" s="14"/>
      <x:c r="K37" s="16"/>
      <x:c r="L37" s="14"/>
      <x:c r="M37" s="16"/>
      <x:c r="N37" s="14"/>
      <x:c r="O37" s="14"/>
      <x:c r="P37" s="14"/>
      <x:c r="Q37" s="13"/>
      <x:c r="R37" s="13"/>
      <x:c r="S37" s="11"/>
      <x:c r="T37" s="11"/>
      <x:c r="U37" s="14"/>
      <x:c r="V37" s="11"/>
      <x:c r="W37" s="15" t="str">
        <x:f>IF(COUNTA(A37:V37)=0,"",IF(D37="Ordinario",IF(H37="Calcular",IF(AND(ISNUMBER(F37),ISNUMBER(G37)),ROUND(F37*G37,2),"Pendiente"),IF(AND(H37="Documento",ISNUMBER(I37)),I37,"Pendiente")),IF(AND(OR(D37="Exenta",D37="No sujeta",D37="Otra revisada"),ISNUMBER(I37)),I37,"Pendiente")))</x:f>
      </x:c>
      <x:c r="X37" s="15" t="str">
        <x:f>IF(COUNTA(A37:V37)=0,"",IF(AND(ISNUMBER(J37),ISNUMBER(K37)),ROUND(J37*K37,2),"Pendiente"))</x:f>
      </x:c>
      <x:c r="Y37" s="15" t="str">
        <x:f>IF(COUNTA(A37:V37)=0,"",IF(D37="Ordinario",IF(AND(ISNUMBER(F37),ISNUMBER(W37),ISNUMBER(L37),ISNUMBER(N37)),ROUND(F37+W37+N37-L37,2),"Pendiente"),IF(ISNUMBER(U37),U37,"Pendiente")))</x:f>
      </x:c>
      <x:c r="Z37" s="12" t="str">
        <x:f>IF(COUNTA(A37:V37)=0,"",IF(OR(IF(ISNUMBER(W37),ROUND(W37,2)&lt;&gt;W37,FALSE),IF(ISNUMBER(J37),ROUND(J37,2)&lt;&gt;J37,FALSE),IF(ISNUMBER(U37),ROUND(U37,2)&lt;&gt;U37,FALSE)),"Revisar céntimos",IF(COUNTA(A37:V37)=0,"",IF(IF(AND(H37="Documento",D37="Ordinario",ISNUMBER(F37),ISNUMBER(G37),ISNUMBER(I37)),AND(ABS(ROUND(F37*G37,2)-I37)&gt;0.01,V37=""),FALSE),"Explicar cuota documento",IF(COUNTA(A37:V37)=0,"",IF(OR(NOT(ISNUMBER(K37)),K37&lt;0,K37&gt;1,NOT(ISNUMBER(M37)),M37&lt;0,M37&gt;1,NOT(OR(S37="Sí",S37="No"))),"Revisar tipos / bien",IF(COUNTA(A37:V37)=0,"",IF(OR(A37="",OR(ISNUMBER(FIND("*",A37)),ISNUMBER(FIND("?",A37))),COUNTIFS('Lineas'!$A$8:$A$107,A37)&lt;&gt;1),"ID línea inválido",IF(OR(B37="",COUNTIFS('Documentos'!$A$8:$A$107,B37)&lt;&gt;1),"Documento inexistente / duplicado",IF(OR(C37="",D37="",T37&lt;&gt;"Confirmado",AC37&lt;&gt;"Revisado"),"Completar / revisar",IF(OR(NOT(ISNUMBER(F37)),NOT(ISNUMBER(W37)),NOT(ISNUMBER(X37)),NOT(ISNUMBER(L37)),NOT(ISNUMBER(N37)),NOT(ISNUMBER(O37)),NOT(ISNUMBER(P37)),NOT(ISNUMBER(Q37)),NOT(ISNUMBER(R37)),NOT(ISNUMBER(Y37)),S37=""),"Faltan importes / fechas",IF(OR(AND(D37="Ordinario",OR(NOT(ISNUMBER(G37)),G37&lt;0,G37&gt;1)),AND(D37&lt;&gt;"Ordinario",E37=""),AND(OR(D37="Exenta",D37="No sujeta"),OR(G37&lt;&gt;"",W37&lt;&gt;0))),"Revisar tratamiento",IF(OR(AND(ABS(X37-L37)&gt;0.01,V37=""),AND(W37&gt;=0,OR(P37&lt;0,P37&gt;W37)),AND(W37&lt;0,OR(P37&gt;0,P37&lt;W37)),AND(S37="Sí",O37&lt;&gt;0)),"Revisar retención / deducción / bien",IF(OR(ROUND(F37,2)&lt;&gt;F37,ROUND(L37,2)&lt;&gt;L37,ROUND(N37,2)&lt;&gt;N37,ROUND(O37,2)&lt;&gt;O37,ROUND(P37,2)&lt;&gt;P37),"Revisar céntimos","Revisado"))))))))))))))</x:f>
      </x:c>
      <x:c r="AA37" s="12" t="str">
        <x:f>IF(B37="","",IF(COUNTIFS('Documentos'!$A$8:$A$107,B37)=1,INDEX('Documentos'!$B$8:$B$107,MATCH(B37,'Documentos'!$A$8:$A$107,0)),"Pendiente"))</x:f>
      </x:c>
      <x:c r="AB37" s="12" t="str">
        <x:f>IF(B37="","",IF(COUNTIFS('Documentos'!$A$8:$A$107,B37)=1,INDEX('Documentos'!$C$8:$C$107,MATCH(B37,'Documentos'!$A$8:$A$107,0)),"Pendiente"))</x:f>
      </x:c>
      <x:c r="AC37" s="12" t="str">
        <x:f>IF(B37="","",IF(COUNTIFS('Documentos'!$A$8:$A$107,B37)=1,INDEX('Documentos'!$T$8:$T$107,MATCH(B37,'Documentos'!$A$8:$A$107,0)),"Pendiente"))</x:f>
      </x:c>
      <x:c r="AD37" s="12" t="str">
        <x:f>IF(Z37="","",IF(Z37="Revisado","Sí","No"))</x:f>
      </x:c>
      <x:c r="AE37" s="12" t="str">
        <x:f>IF(ISNUMBER(Q37),YEAR(Q37),"")</x:f>
      </x:c>
      <x:c r="AF37" s="12" t="str">
        <x:f>IF(ISNUMBER(Q37),INT((MONTH(Q37)-1)/3)+1,"")</x:f>
      </x:c>
      <x:c r="AG37" s="12" t="str">
        <x:f>IF(ISNUMBER(R37),YEAR(R37),"")</x:f>
      </x:c>
      <x:c r="AH37" s="12" t="str">
        <x:f>IF(ISNUMBER(R37),INT((MONTH(R37)-1)/3)+1,"")</x:f>
      </x:c>
      <x:c r="AI37" s="15" t="str">
        <x:f>IF(A37="","",ROUND(SUMIFS('IRPF cobros'!$D$8:$D$107,'IRPF cobros'!$B$8:$B$107,A37,'IRPF cobros'!$I$8:$I$107,"Revisado"),2))</x:f>
      </x:c>
      <x:c r="AJ37" s="12" t="str">
        <x:f>IF(A37="","",IF('Instrucciones'!$B$7&lt;&gt;"Cobros/pagos confirmado","",IF(AND(ISNUMBER(O37),ISNUMBER(AI37),ABS(O37-AI37)&lt;=0.01),"","Revisar importe no imputado")))</x:f>
      </x:c>
    </x:row>
    <x:row r="38" ht="23" customHeight="1">
      <x:c r="A38" s="11"/>
      <x:c r="B38" s="11"/>
      <x:c r="C38" s="11"/>
      <x:c r="D38" s="11"/>
      <x:c r="E38" s="11"/>
      <x:c r="F38" s="14"/>
      <x:c r="G38" s="16"/>
      <x:c r="H38" s="11"/>
      <x:c r="I38" s="14"/>
      <x:c r="J38" s="14"/>
      <x:c r="K38" s="16"/>
      <x:c r="L38" s="14"/>
      <x:c r="M38" s="16"/>
      <x:c r="N38" s="14"/>
      <x:c r="O38" s="14"/>
      <x:c r="P38" s="14"/>
      <x:c r="Q38" s="13"/>
      <x:c r="R38" s="13"/>
      <x:c r="S38" s="11"/>
      <x:c r="T38" s="11"/>
      <x:c r="U38" s="14"/>
      <x:c r="V38" s="11"/>
      <x:c r="W38" s="15" t="str">
        <x:f>IF(COUNTA(A38:V38)=0,"",IF(D38="Ordinario",IF(H38="Calcular",IF(AND(ISNUMBER(F38),ISNUMBER(G38)),ROUND(F38*G38,2),"Pendiente"),IF(AND(H38="Documento",ISNUMBER(I38)),I38,"Pendiente")),IF(AND(OR(D38="Exenta",D38="No sujeta",D38="Otra revisada"),ISNUMBER(I38)),I38,"Pendiente")))</x:f>
      </x:c>
      <x:c r="X38" s="15" t="str">
        <x:f>IF(COUNTA(A38:V38)=0,"",IF(AND(ISNUMBER(J38),ISNUMBER(K38)),ROUND(J38*K38,2),"Pendiente"))</x:f>
      </x:c>
      <x:c r="Y38" s="15" t="str">
        <x:f>IF(COUNTA(A38:V38)=0,"",IF(D38="Ordinario",IF(AND(ISNUMBER(F38),ISNUMBER(W38),ISNUMBER(L38),ISNUMBER(N38)),ROUND(F38+W38+N38-L38,2),"Pendiente"),IF(ISNUMBER(U38),U38,"Pendiente")))</x:f>
      </x:c>
      <x:c r="Z38" s="12" t="str">
        <x:f>IF(COUNTA(A38:V38)=0,"",IF(OR(IF(ISNUMBER(W38),ROUND(W38,2)&lt;&gt;W38,FALSE),IF(ISNUMBER(J38),ROUND(J38,2)&lt;&gt;J38,FALSE),IF(ISNUMBER(U38),ROUND(U38,2)&lt;&gt;U38,FALSE)),"Revisar céntimos",IF(COUNTA(A38:V38)=0,"",IF(IF(AND(H38="Documento",D38="Ordinario",ISNUMBER(F38),ISNUMBER(G38),ISNUMBER(I38)),AND(ABS(ROUND(F38*G38,2)-I38)&gt;0.01,V38=""),FALSE),"Explicar cuota documento",IF(COUNTA(A38:V38)=0,"",IF(OR(NOT(ISNUMBER(K38)),K38&lt;0,K38&gt;1,NOT(ISNUMBER(M38)),M38&lt;0,M38&gt;1,NOT(OR(S38="Sí",S38="No"))),"Revisar tipos / bien",IF(COUNTA(A38:V38)=0,"",IF(OR(A38="",OR(ISNUMBER(FIND("*",A38)),ISNUMBER(FIND("?",A38))),COUNTIFS('Lineas'!$A$8:$A$107,A38)&lt;&gt;1),"ID línea inválido",IF(OR(B38="",COUNTIFS('Documentos'!$A$8:$A$107,B38)&lt;&gt;1),"Documento inexistente / duplicado",IF(OR(C38="",D38="",T38&lt;&gt;"Confirmado",AC38&lt;&gt;"Revisado"),"Completar / revisar",IF(OR(NOT(ISNUMBER(F38)),NOT(ISNUMBER(W38)),NOT(ISNUMBER(X38)),NOT(ISNUMBER(L38)),NOT(ISNUMBER(N38)),NOT(ISNUMBER(O38)),NOT(ISNUMBER(P38)),NOT(ISNUMBER(Q38)),NOT(ISNUMBER(R38)),NOT(ISNUMBER(Y38)),S38=""),"Faltan importes / fechas",IF(OR(AND(D38="Ordinario",OR(NOT(ISNUMBER(G38)),G38&lt;0,G38&gt;1)),AND(D38&lt;&gt;"Ordinario",E38=""),AND(OR(D38="Exenta",D38="No sujeta"),OR(G38&lt;&gt;"",W38&lt;&gt;0))),"Revisar tratamiento",IF(OR(AND(ABS(X38-L38)&gt;0.01,V38=""),AND(W38&gt;=0,OR(P38&lt;0,P38&gt;W38)),AND(W38&lt;0,OR(P38&gt;0,P38&lt;W38)),AND(S38="Sí",O38&lt;&gt;0)),"Revisar retención / deducción / bien",IF(OR(ROUND(F38,2)&lt;&gt;F38,ROUND(L38,2)&lt;&gt;L38,ROUND(N38,2)&lt;&gt;N38,ROUND(O38,2)&lt;&gt;O38,ROUND(P38,2)&lt;&gt;P38),"Revisar céntimos","Revisado"))))))))))))))</x:f>
      </x:c>
      <x:c r="AA38" s="12" t="str">
        <x:f>IF(B38="","",IF(COUNTIFS('Documentos'!$A$8:$A$107,B38)=1,INDEX('Documentos'!$B$8:$B$107,MATCH(B38,'Documentos'!$A$8:$A$107,0)),"Pendiente"))</x:f>
      </x:c>
      <x:c r="AB38" s="12" t="str">
        <x:f>IF(B38="","",IF(COUNTIFS('Documentos'!$A$8:$A$107,B38)=1,INDEX('Documentos'!$C$8:$C$107,MATCH(B38,'Documentos'!$A$8:$A$107,0)),"Pendiente"))</x:f>
      </x:c>
      <x:c r="AC38" s="12" t="str">
        <x:f>IF(B38="","",IF(COUNTIFS('Documentos'!$A$8:$A$107,B38)=1,INDEX('Documentos'!$T$8:$T$107,MATCH(B38,'Documentos'!$A$8:$A$107,0)),"Pendiente"))</x:f>
      </x:c>
      <x:c r="AD38" s="12" t="str">
        <x:f>IF(Z38="","",IF(Z38="Revisado","Sí","No"))</x:f>
      </x:c>
      <x:c r="AE38" s="12" t="str">
        <x:f>IF(ISNUMBER(Q38),YEAR(Q38),"")</x:f>
      </x:c>
      <x:c r="AF38" s="12" t="str">
        <x:f>IF(ISNUMBER(Q38),INT((MONTH(Q38)-1)/3)+1,"")</x:f>
      </x:c>
      <x:c r="AG38" s="12" t="str">
        <x:f>IF(ISNUMBER(R38),YEAR(R38),"")</x:f>
      </x:c>
      <x:c r="AH38" s="12" t="str">
        <x:f>IF(ISNUMBER(R38),INT((MONTH(R38)-1)/3)+1,"")</x:f>
      </x:c>
      <x:c r="AI38" s="15" t="str">
        <x:f>IF(A38="","",ROUND(SUMIFS('IRPF cobros'!$D$8:$D$107,'IRPF cobros'!$B$8:$B$107,A38,'IRPF cobros'!$I$8:$I$107,"Revisado"),2))</x:f>
      </x:c>
      <x:c r="AJ38" s="12" t="str">
        <x:f>IF(A38="","",IF('Instrucciones'!$B$7&lt;&gt;"Cobros/pagos confirmado","",IF(AND(ISNUMBER(O38),ISNUMBER(AI38),ABS(O38-AI38)&lt;=0.01),"","Revisar importe no imputado")))</x:f>
      </x:c>
    </x:row>
    <x:row r="39" ht="23" customHeight="1">
      <x:c r="A39" s="11"/>
      <x:c r="B39" s="11"/>
      <x:c r="C39" s="11"/>
      <x:c r="D39" s="11"/>
      <x:c r="E39" s="11"/>
      <x:c r="F39" s="14"/>
      <x:c r="G39" s="16"/>
      <x:c r="H39" s="11"/>
      <x:c r="I39" s="14"/>
      <x:c r="J39" s="14"/>
      <x:c r="K39" s="16"/>
      <x:c r="L39" s="14"/>
      <x:c r="M39" s="16"/>
      <x:c r="N39" s="14"/>
      <x:c r="O39" s="14"/>
      <x:c r="P39" s="14"/>
      <x:c r="Q39" s="13"/>
      <x:c r="R39" s="13"/>
      <x:c r="S39" s="11"/>
      <x:c r="T39" s="11"/>
      <x:c r="U39" s="14"/>
      <x:c r="V39" s="11"/>
      <x:c r="W39" s="15" t="str">
        <x:f>IF(COUNTA(A39:V39)=0,"",IF(D39="Ordinario",IF(H39="Calcular",IF(AND(ISNUMBER(F39),ISNUMBER(G39)),ROUND(F39*G39,2),"Pendiente"),IF(AND(H39="Documento",ISNUMBER(I39)),I39,"Pendiente")),IF(AND(OR(D39="Exenta",D39="No sujeta",D39="Otra revisada"),ISNUMBER(I39)),I39,"Pendiente")))</x:f>
      </x:c>
      <x:c r="X39" s="15" t="str">
        <x:f>IF(COUNTA(A39:V39)=0,"",IF(AND(ISNUMBER(J39),ISNUMBER(K39)),ROUND(J39*K39,2),"Pendiente"))</x:f>
      </x:c>
      <x:c r="Y39" s="15" t="str">
        <x:f>IF(COUNTA(A39:V39)=0,"",IF(D39="Ordinario",IF(AND(ISNUMBER(F39),ISNUMBER(W39),ISNUMBER(L39),ISNUMBER(N39)),ROUND(F39+W39+N39-L39,2),"Pendiente"),IF(ISNUMBER(U39),U39,"Pendiente")))</x:f>
      </x:c>
      <x:c r="Z39" s="12" t="str">
        <x:f>IF(COUNTA(A39:V39)=0,"",IF(OR(IF(ISNUMBER(W39),ROUND(W39,2)&lt;&gt;W39,FALSE),IF(ISNUMBER(J39),ROUND(J39,2)&lt;&gt;J39,FALSE),IF(ISNUMBER(U39),ROUND(U39,2)&lt;&gt;U39,FALSE)),"Revisar céntimos",IF(COUNTA(A39:V39)=0,"",IF(IF(AND(H39="Documento",D39="Ordinario",ISNUMBER(F39),ISNUMBER(G39),ISNUMBER(I39)),AND(ABS(ROUND(F39*G39,2)-I39)&gt;0.01,V39=""),FALSE),"Explicar cuota documento",IF(COUNTA(A39:V39)=0,"",IF(OR(NOT(ISNUMBER(K39)),K39&lt;0,K39&gt;1,NOT(ISNUMBER(M39)),M39&lt;0,M39&gt;1,NOT(OR(S39="Sí",S39="No"))),"Revisar tipos / bien",IF(COUNTA(A39:V39)=0,"",IF(OR(A39="",OR(ISNUMBER(FIND("*",A39)),ISNUMBER(FIND("?",A39))),COUNTIFS('Lineas'!$A$8:$A$107,A39)&lt;&gt;1),"ID línea inválido",IF(OR(B39="",COUNTIFS('Documentos'!$A$8:$A$107,B39)&lt;&gt;1),"Documento inexistente / duplicado",IF(OR(C39="",D39="",T39&lt;&gt;"Confirmado",AC39&lt;&gt;"Revisado"),"Completar / revisar",IF(OR(NOT(ISNUMBER(F39)),NOT(ISNUMBER(W39)),NOT(ISNUMBER(X39)),NOT(ISNUMBER(L39)),NOT(ISNUMBER(N39)),NOT(ISNUMBER(O39)),NOT(ISNUMBER(P39)),NOT(ISNUMBER(Q39)),NOT(ISNUMBER(R39)),NOT(ISNUMBER(Y39)),S39=""),"Faltan importes / fechas",IF(OR(AND(D39="Ordinario",OR(NOT(ISNUMBER(G39)),G39&lt;0,G39&gt;1)),AND(D39&lt;&gt;"Ordinario",E39=""),AND(OR(D39="Exenta",D39="No sujeta"),OR(G39&lt;&gt;"",W39&lt;&gt;0))),"Revisar tratamiento",IF(OR(AND(ABS(X39-L39)&gt;0.01,V39=""),AND(W39&gt;=0,OR(P39&lt;0,P39&gt;W39)),AND(W39&lt;0,OR(P39&gt;0,P39&lt;W39)),AND(S39="Sí",O39&lt;&gt;0)),"Revisar retención / deducción / bien",IF(OR(ROUND(F39,2)&lt;&gt;F39,ROUND(L39,2)&lt;&gt;L39,ROUND(N39,2)&lt;&gt;N39,ROUND(O39,2)&lt;&gt;O39,ROUND(P39,2)&lt;&gt;P39),"Revisar céntimos","Revisado"))))))))))))))</x:f>
      </x:c>
      <x:c r="AA39" s="12" t="str">
        <x:f>IF(B39="","",IF(COUNTIFS('Documentos'!$A$8:$A$107,B39)=1,INDEX('Documentos'!$B$8:$B$107,MATCH(B39,'Documentos'!$A$8:$A$107,0)),"Pendiente"))</x:f>
      </x:c>
      <x:c r="AB39" s="12" t="str">
        <x:f>IF(B39="","",IF(COUNTIFS('Documentos'!$A$8:$A$107,B39)=1,INDEX('Documentos'!$C$8:$C$107,MATCH(B39,'Documentos'!$A$8:$A$107,0)),"Pendiente"))</x:f>
      </x:c>
      <x:c r="AC39" s="12" t="str">
        <x:f>IF(B39="","",IF(COUNTIFS('Documentos'!$A$8:$A$107,B39)=1,INDEX('Documentos'!$T$8:$T$107,MATCH(B39,'Documentos'!$A$8:$A$107,0)),"Pendiente"))</x:f>
      </x:c>
      <x:c r="AD39" s="12" t="str">
        <x:f>IF(Z39="","",IF(Z39="Revisado","Sí","No"))</x:f>
      </x:c>
      <x:c r="AE39" s="12" t="str">
        <x:f>IF(ISNUMBER(Q39),YEAR(Q39),"")</x:f>
      </x:c>
      <x:c r="AF39" s="12" t="str">
        <x:f>IF(ISNUMBER(Q39),INT((MONTH(Q39)-1)/3)+1,"")</x:f>
      </x:c>
      <x:c r="AG39" s="12" t="str">
        <x:f>IF(ISNUMBER(R39),YEAR(R39),"")</x:f>
      </x:c>
      <x:c r="AH39" s="12" t="str">
        <x:f>IF(ISNUMBER(R39),INT((MONTH(R39)-1)/3)+1,"")</x:f>
      </x:c>
      <x:c r="AI39" s="15" t="str">
        <x:f>IF(A39="","",ROUND(SUMIFS('IRPF cobros'!$D$8:$D$107,'IRPF cobros'!$B$8:$B$107,A39,'IRPF cobros'!$I$8:$I$107,"Revisado"),2))</x:f>
      </x:c>
      <x:c r="AJ39" s="12" t="str">
        <x:f>IF(A39="","",IF('Instrucciones'!$B$7&lt;&gt;"Cobros/pagos confirmado","",IF(AND(ISNUMBER(O39),ISNUMBER(AI39),ABS(O39-AI39)&lt;=0.01),"","Revisar importe no imputado")))</x:f>
      </x:c>
    </x:row>
    <x:row r="40" ht="23" customHeight="1">
      <x:c r="A40" s="11"/>
      <x:c r="B40" s="11"/>
      <x:c r="C40" s="11"/>
      <x:c r="D40" s="11"/>
      <x:c r="E40" s="11"/>
      <x:c r="F40" s="14"/>
      <x:c r="G40" s="16"/>
      <x:c r="H40" s="11"/>
      <x:c r="I40" s="14"/>
      <x:c r="J40" s="14"/>
      <x:c r="K40" s="16"/>
      <x:c r="L40" s="14"/>
      <x:c r="M40" s="16"/>
      <x:c r="N40" s="14"/>
      <x:c r="O40" s="14"/>
      <x:c r="P40" s="14"/>
      <x:c r="Q40" s="13"/>
      <x:c r="R40" s="13"/>
      <x:c r="S40" s="11"/>
      <x:c r="T40" s="11"/>
      <x:c r="U40" s="14"/>
      <x:c r="V40" s="11"/>
      <x:c r="W40" s="15" t="str">
        <x:f>IF(COUNTA(A40:V40)=0,"",IF(D40="Ordinario",IF(H40="Calcular",IF(AND(ISNUMBER(F40),ISNUMBER(G40)),ROUND(F40*G40,2),"Pendiente"),IF(AND(H40="Documento",ISNUMBER(I40)),I40,"Pendiente")),IF(AND(OR(D40="Exenta",D40="No sujeta",D40="Otra revisada"),ISNUMBER(I40)),I40,"Pendiente")))</x:f>
      </x:c>
      <x:c r="X40" s="15" t="str">
        <x:f>IF(COUNTA(A40:V40)=0,"",IF(AND(ISNUMBER(J40),ISNUMBER(K40)),ROUND(J40*K40,2),"Pendiente"))</x:f>
      </x:c>
      <x:c r="Y40" s="15" t="str">
        <x:f>IF(COUNTA(A40:V40)=0,"",IF(D40="Ordinario",IF(AND(ISNUMBER(F40),ISNUMBER(W40),ISNUMBER(L40),ISNUMBER(N40)),ROUND(F40+W40+N40-L40,2),"Pendiente"),IF(ISNUMBER(U40),U40,"Pendiente")))</x:f>
      </x:c>
      <x:c r="Z40" s="12" t="str">
        <x:f>IF(COUNTA(A40:V40)=0,"",IF(OR(IF(ISNUMBER(W40),ROUND(W40,2)&lt;&gt;W40,FALSE),IF(ISNUMBER(J40),ROUND(J40,2)&lt;&gt;J40,FALSE),IF(ISNUMBER(U40),ROUND(U40,2)&lt;&gt;U40,FALSE)),"Revisar céntimos",IF(COUNTA(A40:V40)=0,"",IF(IF(AND(H40="Documento",D40="Ordinario",ISNUMBER(F40),ISNUMBER(G40),ISNUMBER(I40)),AND(ABS(ROUND(F40*G40,2)-I40)&gt;0.01,V40=""),FALSE),"Explicar cuota documento",IF(COUNTA(A40:V40)=0,"",IF(OR(NOT(ISNUMBER(K40)),K40&lt;0,K40&gt;1,NOT(ISNUMBER(M40)),M40&lt;0,M40&gt;1,NOT(OR(S40="Sí",S40="No"))),"Revisar tipos / bien",IF(COUNTA(A40:V40)=0,"",IF(OR(A40="",OR(ISNUMBER(FIND("*",A40)),ISNUMBER(FIND("?",A40))),COUNTIFS('Lineas'!$A$8:$A$107,A40)&lt;&gt;1),"ID línea inválido",IF(OR(B40="",COUNTIFS('Documentos'!$A$8:$A$107,B40)&lt;&gt;1),"Documento inexistente / duplicado",IF(OR(C40="",D40="",T40&lt;&gt;"Confirmado",AC40&lt;&gt;"Revisado"),"Completar / revisar",IF(OR(NOT(ISNUMBER(F40)),NOT(ISNUMBER(W40)),NOT(ISNUMBER(X40)),NOT(ISNUMBER(L40)),NOT(ISNUMBER(N40)),NOT(ISNUMBER(O40)),NOT(ISNUMBER(P40)),NOT(ISNUMBER(Q40)),NOT(ISNUMBER(R40)),NOT(ISNUMBER(Y40)),S40=""),"Faltan importes / fechas",IF(OR(AND(D40="Ordinario",OR(NOT(ISNUMBER(G40)),G40&lt;0,G40&gt;1)),AND(D40&lt;&gt;"Ordinario",E40=""),AND(OR(D40="Exenta",D40="No sujeta"),OR(G40&lt;&gt;"",W40&lt;&gt;0))),"Revisar tratamiento",IF(OR(AND(ABS(X40-L40)&gt;0.01,V40=""),AND(W40&gt;=0,OR(P40&lt;0,P40&gt;W40)),AND(W40&lt;0,OR(P40&gt;0,P40&lt;W40)),AND(S40="Sí",O40&lt;&gt;0)),"Revisar retención / deducción / bien",IF(OR(ROUND(F40,2)&lt;&gt;F40,ROUND(L40,2)&lt;&gt;L40,ROUND(N40,2)&lt;&gt;N40,ROUND(O40,2)&lt;&gt;O40,ROUND(P40,2)&lt;&gt;P40),"Revisar céntimos","Revisado"))))))))))))))</x:f>
      </x:c>
      <x:c r="AA40" s="12" t="str">
        <x:f>IF(B40="","",IF(COUNTIFS('Documentos'!$A$8:$A$107,B40)=1,INDEX('Documentos'!$B$8:$B$107,MATCH(B40,'Documentos'!$A$8:$A$107,0)),"Pendiente"))</x:f>
      </x:c>
      <x:c r="AB40" s="12" t="str">
        <x:f>IF(B40="","",IF(COUNTIFS('Documentos'!$A$8:$A$107,B40)=1,INDEX('Documentos'!$C$8:$C$107,MATCH(B40,'Documentos'!$A$8:$A$107,0)),"Pendiente"))</x:f>
      </x:c>
      <x:c r="AC40" s="12" t="str">
        <x:f>IF(B40="","",IF(COUNTIFS('Documentos'!$A$8:$A$107,B40)=1,INDEX('Documentos'!$T$8:$T$107,MATCH(B40,'Documentos'!$A$8:$A$107,0)),"Pendiente"))</x:f>
      </x:c>
      <x:c r="AD40" s="12" t="str">
        <x:f>IF(Z40="","",IF(Z40="Revisado","Sí","No"))</x:f>
      </x:c>
      <x:c r="AE40" s="12" t="str">
        <x:f>IF(ISNUMBER(Q40),YEAR(Q40),"")</x:f>
      </x:c>
      <x:c r="AF40" s="12" t="str">
        <x:f>IF(ISNUMBER(Q40),INT((MONTH(Q40)-1)/3)+1,"")</x:f>
      </x:c>
      <x:c r="AG40" s="12" t="str">
        <x:f>IF(ISNUMBER(R40),YEAR(R40),"")</x:f>
      </x:c>
      <x:c r="AH40" s="12" t="str">
        <x:f>IF(ISNUMBER(R40),INT((MONTH(R40)-1)/3)+1,"")</x:f>
      </x:c>
      <x:c r="AI40" s="15" t="str">
        <x:f>IF(A40="","",ROUND(SUMIFS('IRPF cobros'!$D$8:$D$107,'IRPF cobros'!$B$8:$B$107,A40,'IRPF cobros'!$I$8:$I$107,"Revisado"),2))</x:f>
      </x:c>
      <x:c r="AJ40" s="12" t="str">
        <x:f>IF(A40="","",IF('Instrucciones'!$B$7&lt;&gt;"Cobros/pagos confirmado","",IF(AND(ISNUMBER(O40),ISNUMBER(AI40),ABS(O40-AI40)&lt;=0.01),"","Revisar importe no imputado")))</x:f>
      </x:c>
    </x:row>
    <x:row r="41" ht="23" customHeight="1">
      <x:c r="A41" s="11"/>
      <x:c r="B41" s="11"/>
      <x:c r="C41" s="11"/>
      <x:c r="D41" s="11"/>
      <x:c r="E41" s="11"/>
      <x:c r="F41" s="14"/>
      <x:c r="G41" s="16"/>
      <x:c r="H41" s="11"/>
      <x:c r="I41" s="14"/>
      <x:c r="J41" s="14"/>
      <x:c r="K41" s="16"/>
      <x:c r="L41" s="14"/>
      <x:c r="M41" s="16"/>
      <x:c r="N41" s="14"/>
      <x:c r="O41" s="14"/>
      <x:c r="P41" s="14"/>
      <x:c r="Q41" s="13"/>
      <x:c r="R41" s="13"/>
      <x:c r="S41" s="11"/>
      <x:c r="T41" s="11"/>
      <x:c r="U41" s="14"/>
      <x:c r="V41" s="11"/>
      <x:c r="W41" s="15" t="str">
        <x:f>IF(COUNTA(A41:V41)=0,"",IF(D41="Ordinario",IF(H41="Calcular",IF(AND(ISNUMBER(F41),ISNUMBER(G41)),ROUND(F41*G41,2),"Pendiente"),IF(AND(H41="Documento",ISNUMBER(I41)),I41,"Pendiente")),IF(AND(OR(D41="Exenta",D41="No sujeta",D41="Otra revisada"),ISNUMBER(I41)),I41,"Pendiente")))</x:f>
      </x:c>
      <x:c r="X41" s="15" t="str">
        <x:f>IF(COUNTA(A41:V41)=0,"",IF(AND(ISNUMBER(J41),ISNUMBER(K41)),ROUND(J41*K41,2),"Pendiente"))</x:f>
      </x:c>
      <x:c r="Y41" s="15" t="str">
        <x:f>IF(COUNTA(A41:V41)=0,"",IF(D41="Ordinario",IF(AND(ISNUMBER(F41),ISNUMBER(W41),ISNUMBER(L41),ISNUMBER(N41)),ROUND(F41+W41+N41-L41,2),"Pendiente"),IF(ISNUMBER(U41),U41,"Pendiente")))</x:f>
      </x:c>
      <x:c r="Z41" s="12" t="str">
        <x:f>IF(COUNTA(A41:V41)=0,"",IF(OR(IF(ISNUMBER(W41),ROUND(W41,2)&lt;&gt;W41,FALSE),IF(ISNUMBER(J41),ROUND(J41,2)&lt;&gt;J41,FALSE),IF(ISNUMBER(U41),ROUND(U41,2)&lt;&gt;U41,FALSE)),"Revisar céntimos",IF(COUNTA(A41:V41)=0,"",IF(IF(AND(H41="Documento",D41="Ordinario",ISNUMBER(F41),ISNUMBER(G41),ISNUMBER(I41)),AND(ABS(ROUND(F41*G41,2)-I41)&gt;0.01,V41=""),FALSE),"Explicar cuota documento",IF(COUNTA(A41:V41)=0,"",IF(OR(NOT(ISNUMBER(K41)),K41&lt;0,K41&gt;1,NOT(ISNUMBER(M41)),M41&lt;0,M41&gt;1,NOT(OR(S41="Sí",S41="No"))),"Revisar tipos / bien",IF(COUNTA(A41:V41)=0,"",IF(OR(A41="",OR(ISNUMBER(FIND("*",A41)),ISNUMBER(FIND("?",A41))),COUNTIFS('Lineas'!$A$8:$A$107,A41)&lt;&gt;1),"ID línea inválido",IF(OR(B41="",COUNTIFS('Documentos'!$A$8:$A$107,B41)&lt;&gt;1),"Documento inexistente / duplicado",IF(OR(C41="",D41="",T41&lt;&gt;"Confirmado",AC41&lt;&gt;"Revisado"),"Completar / revisar",IF(OR(NOT(ISNUMBER(F41)),NOT(ISNUMBER(W41)),NOT(ISNUMBER(X41)),NOT(ISNUMBER(L41)),NOT(ISNUMBER(N41)),NOT(ISNUMBER(O41)),NOT(ISNUMBER(P41)),NOT(ISNUMBER(Q41)),NOT(ISNUMBER(R41)),NOT(ISNUMBER(Y41)),S41=""),"Faltan importes / fechas",IF(OR(AND(D41="Ordinario",OR(NOT(ISNUMBER(G41)),G41&lt;0,G41&gt;1)),AND(D41&lt;&gt;"Ordinario",E41=""),AND(OR(D41="Exenta",D41="No sujeta"),OR(G41&lt;&gt;"",W41&lt;&gt;0))),"Revisar tratamiento",IF(OR(AND(ABS(X41-L41)&gt;0.01,V41=""),AND(W41&gt;=0,OR(P41&lt;0,P41&gt;W41)),AND(W41&lt;0,OR(P41&gt;0,P41&lt;W41)),AND(S41="Sí",O41&lt;&gt;0)),"Revisar retención / deducción / bien",IF(OR(ROUND(F41,2)&lt;&gt;F41,ROUND(L41,2)&lt;&gt;L41,ROUND(N41,2)&lt;&gt;N41,ROUND(O41,2)&lt;&gt;O41,ROUND(P41,2)&lt;&gt;P41),"Revisar céntimos","Revisado"))))))))))))))</x:f>
      </x:c>
      <x:c r="AA41" s="12" t="str">
        <x:f>IF(B41="","",IF(COUNTIFS('Documentos'!$A$8:$A$107,B41)=1,INDEX('Documentos'!$B$8:$B$107,MATCH(B41,'Documentos'!$A$8:$A$107,0)),"Pendiente"))</x:f>
      </x:c>
      <x:c r="AB41" s="12" t="str">
        <x:f>IF(B41="","",IF(COUNTIFS('Documentos'!$A$8:$A$107,B41)=1,INDEX('Documentos'!$C$8:$C$107,MATCH(B41,'Documentos'!$A$8:$A$107,0)),"Pendiente"))</x:f>
      </x:c>
      <x:c r="AC41" s="12" t="str">
        <x:f>IF(B41="","",IF(COUNTIFS('Documentos'!$A$8:$A$107,B41)=1,INDEX('Documentos'!$T$8:$T$107,MATCH(B41,'Documentos'!$A$8:$A$107,0)),"Pendiente"))</x:f>
      </x:c>
      <x:c r="AD41" s="12" t="str">
        <x:f>IF(Z41="","",IF(Z41="Revisado","Sí","No"))</x:f>
      </x:c>
      <x:c r="AE41" s="12" t="str">
        <x:f>IF(ISNUMBER(Q41),YEAR(Q41),"")</x:f>
      </x:c>
      <x:c r="AF41" s="12" t="str">
        <x:f>IF(ISNUMBER(Q41),INT((MONTH(Q41)-1)/3)+1,"")</x:f>
      </x:c>
      <x:c r="AG41" s="12" t="str">
        <x:f>IF(ISNUMBER(R41),YEAR(R41),"")</x:f>
      </x:c>
      <x:c r="AH41" s="12" t="str">
        <x:f>IF(ISNUMBER(R41),INT((MONTH(R41)-1)/3)+1,"")</x:f>
      </x:c>
      <x:c r="AI41" s="15" t="str">
        <x:f>IF(A41="","",ROUND(SUMIFS('IRPF cobros'!$D$8:$D$107,'IRPF cobros'!$B$8:$B$107,A41,'IRPF cobros'!$I$8:$I$107,"Revisado"),2))</x:f>
      </x:c>
      <x:c r="AJ41" s="12" t="str">
        <x:f>IF(A41="","",IF('Instrucciones'!$B$7&lt;&gt;"Cobros/pagos confirmado","",IF(AND(ISNUMBER(O41),ISNUMBER(AI41),ABS(O41-AI41)&lt;=0.01),"","Revisar importe no imputado")))</x:f>
      </x:c>
    </x:row>
    <x:row r="42" ht="23" customHeight="1">
      <x:c r="A42" s="11"/>
      <x:c r="B42" s="11"/>
      <x:c r="C42" s="11"/>
      <x:c r="D42" s="11"/>
      <x:c r="E42" s="11"/>
      <x:c r="F42" s="14"/>
      <x:c r="G42" s="16"/>
      <x:c r="H42" s="11"/>
      <x:c r="I42" s="14"/>
      <x:c r="J42" s="14"/>
      <x:c r="K42" s="16"/>
      <x:c r="L42" s="14"/>
      <x:c r="M42" s="16"/>
      <x:c r="N42" s="14"/>
      <x:c r="O42" s="14"/>
      <x:c r="P42" s="14"/>
      <x:c r="Q42" s="13"/>
      <x:c r="R42" s="13"/>
      <x:c r="S42" s="11"/>
      <x:c r="T42" s="11"/>
      <x:c r="U42" s="14"/>
      <x:c r="V42" s="11"/>
      <x:c r="W42" s="15" t="str">
        <x:f>IF(COUNTA(A42:V42)=0,"",IF(D42="Ordinario",IF(H42="Calcular",IF(AND(ISNUMBER(F42),ISNUMBER(G42)),ROUND(F42*G42,2),"Pendiente"),IF(AND(H42="Documento",ISNUMBER(I42)),I42,"Pendiente")),IF(AND(OR(D42="Exenta",D42="No sujeta",D42="Otra revisada"),ISNUMBER(I42)),I42,"Pendiente")))</x:f>
      </x:c>
      <x:c r="X42" s="15" t="str">
        <x:f>IF(COUNTA(A42:V42)=0,"",IF(AND(ISNUMBER(J42),ISNUMBER(K42)),ROUND(J42*K42,2),"Pendiente"))</x:f>
      </x:c>
      <x:c r="Y42" s="15" t="str">
        <x:f>IF(COUNTA(A42:V42)=0,"",IF(D42="Ordinario",IF(AND(ISNUMBER(F42),ISNUMBER(W42),ISNUMBER(L42),ISNUMBER(N42)),ROUND(F42+W42+N42-L42,2),"Pendiente"),IF(ISNUMBER(U42),U42,"Pendiente")))</x:f>
      </x:c>
      <x:c r="Z42" s="12" t="str">
        <x:f>IF(COUNTA(A42:V42)=0,"",IF(OR(IF(ISNUMBER(W42),ROUND(W42,2)&lt;&gt;W42,FALSE),IF(ISNUMBER(J42),ROUND(J42,2)&lt;&gt;J42,FALSE),IF(ISNUMBER(U42),ROUND(U42,2)&lt;&gt;U42,FALSE)),"Revisar céntimos",IF(COUNTA(A42:V42)=0,"",IF(IF(AND(H42="Documento",D42="Ordinario",ISNUMBER(F42),ISNUMBER(G42),ISNUMBER(I42)),AND(ABS(ROUND(F42*G42,2)-I42)&gt;0.01,V42=""),FALSE),"Explicar cuota documento",IF(COUNTA(A42:V42)=0,"",IF(OR(NOT(ISNUMBER(K42)),K42&lt;0,K42&gt;1,NOT(ISNUMBER(M42)),M42&lt;0,M42&gt;1,NOT(OR(S42="Sí",S42="No"))),"Revisar tipos / bien",IF(COUNTA(A42:V42)=0,"",IF(OR(A42="",OR(ISNUMBER(FIND("*",A42)),ISNUMBER(FIND("?",A42))),COUNTIFS('Lineas'!$A$8:$A$107,A42)&lt;&gt;1),"ID línea inválido",IF(OR(B42="",COUNTIFS('Documentos'!$A$8:$A$107,B42)&lt;&gt;1),"Documento inexistente / duplicado",IF(OR(C42="",D42="",T42&lt;&gt;"Confirmado",AC42&lt;&gt;"Revisado"),"Completar / revisar",IF(OR(NOT(ISNUMBER(F42)),NOT(ISNUMBER(W42)),NOT(ISNUMBER(X42)),NOT(ISNUMBER(L42)),NOT(ISNUMBER(N42)),NOT(ISNUMBER(O42)),NOT(ISNUMBER(P42)),NOT(ISNUMBER(Q42)),NOT(ISNUMBER(R42)),NOT(ISNUMBER(Y42)),S42=""),"Faltan importes / fechas",IF(OR(AND(D42="Ordinario",OR(NOT(ISNUMBER(G42)),G42&lt;0,G42&gt;1)),AND(D42&lt;&gt;"Ordinario",E42=""),AND(OR(D42="Exenta",D42="No sujeta"),OR(G42&lt;&gt;"",W42&lt;&gt;0))),"Revisar tratamiento",IF(OR(AND(ABS(X42-L42)&gt;0.01,V42=""),AND(W42&gt;=0,OR(P42&lt;0,P42&gt;W42)),AND(W42&lt;0,OR(P42&gt;0,P42&lt;W42)),AND(S42="Sí",O42&lt;&gt;0)),"Revisar retención / deducción / bien",IF(OR(ROUND(F42,2)&lt;&gt;F42,ROUND(L42,2)&lt;&gt;L42,ROUND(N42,2)&lt;&gt;N42,ROUND(O42,2)&lt;&gt;O42,ROUND(P42,2)&lt;&gt;P42),"Revisar céntimos","Revisado"))))))))))))))</x:f>
      </x:c>
      <x:c r="AA42" s="12" t="str">
        <x:f>IF(B42="","",IF(COUNTIFS('Documentos'!$A$8:$A$107,B42)=1,INDEX('Documentos'!$B$8:$B$107,MATCH(B42,'Documentos'!$A$8:$A$107,0)),"Pendiente"))</x:f>
      </x:c>
      <x:c r="AB42" s="12" t="str">
        <x:f>IF(B42="","",IF(COUNTIFS('Documentos'!$A$8:$A$107,B42)=1,INDEX('Documentos'!$C$8:$C$107,MATCH(B42,'Documentos'!$A$8:$A$107,0)),"Pendiente"))</x:f>
      </x:c>
      <x:c r="AC42" s="12" t="str">
        <x:f>IF(B42="","",IF(COUNTIFS('Documentos'!$A$8:$A$107,B42)=1,INDEX('Documentos'!$T$8:$T$107,MATCH(B42,'Documentos'!$A$8:$A$107,0)),"Pendiente"))</x:f>
      </x:c>
      <x:c r="AD42" s="12" t="str">
        <x:f>IF(Z42="","",IF(Z42="Revisado","Sí","No"))</x:f>
      </x:c>
      <x:c r="AE42" s="12" t="str">
        <x:f>IF(ISNUMBER(Q42),YEAR(Q42),"")</x:f>
      </x:c>
      <x:c r="AF42" s="12" t="str">
        <x:f>IF(ISNUMBER(Q42),INT((MONTH(Q42)-1)/3)+1,"")</x:f>
      </x:c>
      <x:c r="AG42" s="12" t="str">
        <x:f>IF(ISNUMBER(R42),YEAR(R42),"")</x:f>
      </x:c>
      <x:c r="AH42" s="12" t="str">
        <x:f>IF(ISNUMBER(R42),INT((MONTH(R42)-1)/3)+1,"")</x:f>
      </x:c>
      <x:c r="AI42" s="15" t="str">
        <x:f>IF(A42="","",ROUND(SUMIFS('IRPF cobros'!$D$8:$D$107,'IRPF cobros'!$B$8:$B$107,A42,'IRPF cobros'!$I$8:$I$107,"Revisado"),2))</x:f>
      </x:c>
      <x:c r="AJ42" s="12" t="str">
        <x:f>IF(A42="","",IF('Instrucciones'!$B$7&lt;&gt;"Cobros/pagos confirmado","",IF(AND(ISNUMBER(O42),ISNUMBER(AI42),ABS(O42-AI42)&lt;=0.01),"","Revisar importe no imputado")))</x:f>
      </x:c>
    </x:row>
    <x:row r="43" ht="23" customHeight="1">
      <x:c r="A43" s="11"/>
      <x:c r="B43" s="11"/>
      <x:c r="C43" s="11"/>
      <x:c r="D43" s="11"/>
      <x:c r="E43" s="11"/>
      <x:c r="F43" s="14"/>
      <x:c r="G43" s="16"/>
      <x:c r="H43" s="11"/>
      <x:c r="I43" s="14"/>
      <x:c r="J43" s="14"/>
      <x:c r="K43" s="16"/>
      <x:c r="L43" s="14"/>
      <x:c r="M43" s="16"/>
      <x:c r="N43" s="14"/>
      <x:c r="O43" s="14"/>
      <x:c r="P43" s="14"/>
      <x:c r="Q43" s="13"/>
      <x:c r="R43" s="13"/>
      <x:c r="S43" s="11"/>
      <x:c r="T43" s="11"/>
      <x:c r="U43" s="14"/>
      <x:c r="V43" s="11"/>
      <x:c r="W43" s="15" t="str">
        <x:f>IF(COUNTA(A43:V43)=0,"",IF(D43="Ordinario",IF(H43="Calcular",IF(AND(ISNUMBER(F43),ISNUMBER(G43)),ROUND(F43*G43,2),"Pendiente"),IF(AND(H43="Documento",ISNUMBER(I43)),I43,"Pendiente")),IF(AND(OR(D43="Exenta",D43="No sujeta",D43="Otra revisada"),ISNUMBER(I43)),I43,"Pendiente")))</x:f>
      </x:c>
      <x:c r="X43" s="15" t="str">
        <x:f>IF(COUNTA(A43:V43)=0,"",IF(AND(ISNUMBER(J43),ISNUMBER(K43)),ROUND(J43*K43,2),"Pendiente"))</x:f>
      </x:c>
      <x:c r="Y43" s="15" t="str">
        <x:f>IF(COUNTA(A43:V43)=0,"",IF(D43="Ordinario",IF(AND(ISNUMBER(F43),ISNUMBER(W43),ISNUMBER(L43),ISNUMBER(N43)),ROUND(F43+W43+N43-L43,2),"Pendiente"),IF(ISNUMBER(U43),U43,"Pendiente")))</x:f>
      </x:c>
      <x:c r="Z43" s="12" t="str">
        <x:f>IF(COUNTA(A43:V43)=0,"",IF(OR(IF(ISNUMBER(W43),ROUND(W43,2)&lt;&gt;W43,FALSE),IF(ISNUMBER(J43),ROUND(J43,2)&lt;&gt;J43,FALSE),IF(ISNUMBER(U43),ROUND(U43,2)&lt;&gt;U43,FALSE)),"Revisar céntimos",IF(COUNTA(A43:V43)=0,"",IF(IF(AND(H43="Documento",D43="Ordinario",ISNUMBER(F43),ISNUMBER(G43),ISNUMBER(I43)),AND(ABS(ROUND(F43*G43,2)-I43)&gt;0.01,V43=""),FALSE),"Explicar cuota documento",IF(COUNTA(A43:V43)=0,"",IF(OR(NOT(ISNUMBER(K43)),K43&lt;0,K43&gt;1,NOT(ISNUMBER(M43)),M43&lt;0,M43&gt;1,NOT(OR(S43="Sí",S43="No"))),"Revisar tipos / bien",IF(COUNTA(A43:V43)=0,"",IF(OR(A43="",OR(ISNUMBER(FIND("*",A43)),ISNUMBER(FIND("?",A43))),COUNTIFS('Lineas'!$A$8:$A$107,A43)&lt;&gt;1),"ID línea inválido",IF(OR(B43="",COUNTIFS('Documentos'!$A$8:$A$107,B43)&lt;&gt;1),"Documento inexistente / duplicado",IF(OR(C43="",D43="",T43&lt;&gt;"Confirmado",AC43&lt;&gt;"Revisado"),"Completar / revisar",IF(OR(NOT(ISNUMBER(F43)),NOT(ISNUMBER(W43)),NOT(ISNUMBER(X43)),NOT(ISNUMBER(L43)),NOT(ISNUMBER(N43)),NOT(ISNUMBER(O43)),NOT(ISNUMBER(P43)),NOT(ISNUMBER(Q43)),NOT(ISNUMBER(R43)),NOT(ISNUMBER(Y43)),S43=""),"Faltan importes / fechas",IF(OR(AND(D43="Ordinario",OR(NOT(ISNUMBER(G43)),G43&lt;0,G43&gt;1)),AND(D43&lt;&gt;"Ordinario",E43=""),AND(OR(D43="Exenta",D43="No sujeta"),OR(G43&lt;&gt;"",W43&lt;&gt;0))),"Revisar tratamiento",IF(OR(AND(ABS(X43-L43)&gt;0.01,V43=""),AND(W43&gt;=0,OR(P43&lt;0,P43&gt;W43)),AND(W43&lt;0,OR(P43&gt;0,P43&lt;W43)),AND(S43="Sí",O43&lt;&gt;0)),"Revisar retención / deducción / bien",IF(OR(ROUND(F43,2)&lt;&gt;F43,ROUND(L43,2)&lt;&gt;L43,ROUND(N43,2)&lt;&gt;N43,ROUND(O43,2)&lt;&gt;O43,ROUND(P43,2)&lt;&gt;P43),"Revisar céntimos","Revisado"))))))))))))))</x:f>
      </x:c>
      <x:c r="AA43" s="12" t="str">
        <x:f>IF(B43="","",IF(COUNTIFS('Documentos'!$A$8:$A$107,B43)=1,INDEX('Documentos'!$B$8:$B$107,MATCH(B43,'Documentos'!$A$8:$A$107,0)),"Pendiente"))</x:f>
      </x:c>
      <x:c r="AB43" s="12" t="str">
        <x:f>IF(B43="","",IF(COUNTIFS('Documentos'!$A$8:$A$107,B43)=1,INDEX('Documentos'!$C$8:$C$107,MATCH(B43,'Documentos'!$A$8:$A$107,0)),"Pendiente"))</x:f>
      </x:c>
      <x:c r="AC43" s="12" t="str">
        <x:f>IF(B43="","",IF(COUNTIFS('Documentos'!$A$8:$A$107,B43)=1,INDEX('Documentos'!$T$8:$T$107,MATCH(B43,'Documentos'!$A$8:$A$107,0)),"Pendiente"))</x:f>
      </x:c>
      <x:c r="AD43" s="12" t="str">
        <x:f>IF(Z43="","",IF(Z43="Revisado","Sí","No"))</x:f>
      </x:c>
      <x:c r="AE43" s="12" t="str">
        <x:f>IF(ISNUMBER(Q43),YEAR(Q43),"")</x:f>
      </x:c>
      <x:c r="AF43" s="12" t="str">
        <x:f>IF(ISNUMBER(Q43),INT((MONTH(Q43)-1)/3)+1,"")</x:f>
      </x:c>
      <x:c r="AG43" s="12" t="str">
        <x:f>IF(ISNUMBER(R43),YEAR(R43),"")</x:f>
      </x:c>
      <x:c r="AH43" s="12" t="str">
        <x:f>IF(ISNUMBER(R43),INT((MONTH(R43)-1)/3)+1,"")</x:f>
      </x:c>
      <x:c r="AI43" s="15" t="str">
        <x:f>IF(A43="","",ROUND(SUMIFS('IRPF cobros'!$D$8:$D$107,'IRPF cobros'!$B$8:$B$107,A43,'IRPF cobros'!$I$8:$I$107,"Revisado"),2))</x:f>
      </x:c>
      <x:c r="AJ43" s="12" t="str">
        <x:f>IF(A43="","",IF('Instrucciones'!$B$7&lt;&gt;"Cobros/pagos confirmado","",IF(AND(ISNUMBER(O43),ISNUMBER(AI43),ABS(O43-AI43)&lt;=0.01),"","Revisar importe no imputado")))</x:f>
      </x:c>
    </x:row>
    <x:row r="44" ht="23" customHeight="1">
      <x:c r="A44" s="11"/>
      <x:c r="B44" s="11"/>
      <x:c r="C44" s="11"/>
      <x:c r="D44" s="11"/>
      <x:c r="E44" s="11"/>
      <x:c r="F44" s="14"/>
      <x:c r="G44" s="16"/>
      <x:c r="H44" s="11"/>
      <x:c r="I44" s="14"/>
      <x:c r="J44" s="14"/>
      <x:c r="K44" s="16"/>
      <x:c r="L44" s="14"/>
      <x:c r="M44" s="16"/>
      <x:c r="N44" s="14"/>
      <x:c r="O44" s="14"/>
      <x:c r="P44" s="14"/>
      <x:c r="Q44" s="13"/>
      <x:c r="R44" s="13"/>
      <x:c r="S44" s="11"/>
      <x:c r="T44" s="11"/>
      <x:c r="U44" s="14"/>
      <x:c r="V44" s="11"/>
      <x:c r="W44" s="15" t="str">
        <x:f>IF(COUNTA(A44:V44)=0,"",IF(D44="Ordinario",IF(H44="Calcular",IF(AND(ISNUMBER(F44),ISNUMBER(G44)),ROUND(F44*G44,2),"Pendiente"),IF(AND(H44="Documento",ISNUMBER(I44)),I44,"Pendiente")),IF(AND(OR(D44="Exenta",D44="No sujeta",D44="Otra revisada"),ISNUMBER(I44)),I44,"Pendiente")))</x:f>
      </x:c>
      <x:c r="X44" s="15" t="str">
        <x:f>IF(COUNTA(A44:V44)=0,"",IF(AND(ISNUMBER(J44),ISNUMBER(K44)),ROUND(J44*K44,2),"Pendiente"))</x:f>
      </x:c>
      <x:c r="Y44" s="15" t="str">
        <x:f>IF(COUNTA(A44:V44)=0,"",IF(D44="Ordinario",IF(AND(ISNUMBER(F44),ISNUMBER(W44),ISNUMBER(L44),ISNUMBER(N44)),ROUND(F44+W44+N44-L44,2),"Pendiente"),IF(ISNUMBER(U44),U44,"Pendiente")))</x:f>
      </x:c>
      <x:c r="Z44" s="12" t="str">
        <x:f>IF(COUNTA(A44:V44)=0,"",IF(OR(IF(ISNUMBER(W44),ROUND(W44,2)&lt;&gt;W44,FALSE),IF(ISNUMBER(J44),ROUND(J44,2)&lt;&gt;J44,FALSE),IF(ISNUMBER(U44),ROUND(U44,2)&lt;&gt;U44,FALSE)),"Revisar céntimos",IF(COUNTA(A44:V44)=0,"",IF(IF(AND(H44="Documento",D44="Ordinario",ISNUMBER(F44),ISNUMBER(G44),ISNUMBER(I44)),AND(ABS(ROUND(F44*G44,2)-I44)&gt;0.01,V44=""),FALSE),"Explicar cuota documento",IF(COUNTA(A44:V44)=0,"",IF(OR(NOT(ISNUMBER(K44)),K44&lt;0,K44&gt;1,NOT(ISNUMBER(M44)),M44&lt;0,M44&gt;1,NOT(OR(S44="Sí",S44="No"))),"Revisar tipos / bien",IF(COUNTA(A44:V44)=0,"",IF(OR(A44="",OR(ISNUMBER(FIND("*",A44)),ISNUMBER(FIND("?",A44))),COUNTIFS('Lineas'!$A$8:$A$107,A44)&lt;&gt;1),"ID línea inválido",IF(OR(B44="",COUNTIFS('Documentos'!$A$8:$A$107,B44)&lt;&gt;1),"Documento inexistente / duplicado",IF(OR(C44="",D44="",T44&lt;&gt;"Confirmado",AC44&lt;&gt;"Revisado"),"Completar / revisar",IF(OR(NOT(ISNUMBER(F44)),NOT(ISNUMBER(W44)),NOT(ISNUMBER(X44)),NOT(ISNUMBER(L44)),NOT(ISNUMBER(N44)),NOT(ISNUMBER(O44)),NOT(ISNUMBER(P44)),NOT(ISNUMBER(Q44)),NOT(ISNUMBER(R44)),NOT(ISNUMBER(Y44)),S44=""),"Faltan importes / fechas",IF(OR(AND(D44="Ordinario",OR(NOT(ISNUMBER(G44)),G44&lt;0,G44&gt;1)),AND(D44&lt;&gt;"Ordinario",E44=""),AND(OR(D44="Exenta",D44="No sujeta"),OR(G44&lt;&gt;"",W44&lt;&gt;0))),"Revisar tratamiento",IF(OR(AND(ABS(X44-L44)&gt;0.01,V44=""),AND(W44&gt;=0,OR(P44&lt;0,P44&gt;W44)),AND(W44&lt;0,OR(P44&gt;0,P44&lt;W44)),AND(S44="Sí",O44&lt;&gt;0)),"Revisar retención / deducción / bien",IF(OR(ROUND(F44,2)&lt;&gt;F44,ROUND(L44,2)&lt;&gt;L44,ROUND(N44,2)&lt;&gt;N44,ROUND(O44,2)&lt;&gt;O44,ROUND(P44,2)&lt;&gt;P44),"Revisar céntimos","Revisado"))))))))))))))</x:f>
      </x:c>
      <x:c r="AA44" s="12" t="str">
        <x:f>IF(B44="","",IF(COUNTIFS('Documentos'!$A$8:$A$107,B44)=1,INDEX('Documentos'!$B$8:$B$107,MATCH(B44,'Documentos'!$A$8:$A$107,0)),"Pendiente"))</x:f>
      </x:c>
      <x:c r="AB44" s="12" t="str">
        <x:f>IF(B44="","",IF(COUNTIFS('Documentos'!$A$8:$A$107,B44)=1,INDEX('Documentos'!$C$8:$C$107,MATCH(B44,'Documentos'!$A$8:$A$107,0)),"Pendiente"))</x:f>
      </x:c>
      <x:c r="AC44" s="12" t="str">
        <x:f>IF(B44="","",IF(COUNTIFS('Documentos'!$A$8:$A$107,B44)=1,INDEX('Documentos'!$T$8:$T$107,MATCH(B44,'Documentos'!$A$8:$A$107,0)),"Pendiente"))</x:f>
      </x:c>
      <x:c r="AD44" s="12" t="str">
        <x:f>IF(Z44="","",IF(Z44="Revisado","Sí","No"))</x:f>
      </x:c>
      <x:c r="AE44" s="12" t="str">
        <x:f>IF(ISNUMBER(Q44),YEAR(Q44),"")</x:f>
      </x:c>
      <x:c r="AF44" s="12" t="str">
        <x:f>IF(ISNUMBER(Q44),INT((MONTH(Q44)-1)/3)+1,"")</x:f>
      </x:c>
      <x:c r="AG44" s="12" t="str">
        <x:f>IF(ISNUMBER(R44),YEAR(R44),"")</x:f>
      </x:c>
      <x:c r="AH44" s="12" t="str">
        <x:f>IF(ISNUMBER(R44),INT((MONTH(R44)-1)/3)+1,"")</x:f>
      </x:c>
      <x:c r="AI44" s="15" t="str">
        <x:f>IF(A44="","",ROUND(SUMIFS('IRPF cobros'!$D$8:$D$107,'IRPF cobros'!$B$8:$B$107,A44,'IRPF cobros'!$I$8:$I$107,"Revisado"),2))</x:f>
      </x:c>
      <x:c r="AJ44" s="12" t="str">
        <x:f>IF(A44="","",IF('Instrucciones'!$B$7&lt;&gt;"Cobros/pagos confirmado","",IF(AND(ISNUMBER(O44),ISNUMBER(AI44),ABS(O44-AI44)&lt;=0.01),"","Revisar importe no imputado")))</x:f>
      </x:c>
    </x:row>
    <x:row r="45" ht="23" customHeight="1">
      <x:c r="A45" s="11"/>
      <x:c r="B45" s="11"/>
      <x:c r="C45" s="11"/>
      <x:c r="D45" s="11"/>
      <x:c r="E45" s="11"/>
      <x:c r="F45" s="14"/>
      <x:c r="G45" s="16"/>
      <x:c r="H45" s="11"/>
      <x:c r="I45" s="14"/>
      <x:c r="J45" s="14"/>
      <x:c r="K45" s="16"/>
      <x:c r="L45" s="14"/>
      <x:c r="M45" s="16"/>
      <x:c r="N45" s="14"/>
      <x:c r="O45" s="14"/>
      <x:c r="P45" s="14"/>
      <x:c r="Q45" s="13"/>
      <x:c r="R45" s="13"/>
      <x:c r="S45" s="11"/>
      <x:c r="T45" s="11"/>
      <x:c r="U45" s="14"/>
      <x:c r="V45" s="11"/>
      <x:c r="W45" s="15" t="str">
        <x:f>IF(COUNTA(A45:V45)=0,"",IF(D45="Ordinario",IF(H45="Calcular",IF(AND(ISNUMBER(F45),ISNUMBER(G45)),ROUND(F45*G45,2),"Pendiente"),IF(AND(H45="Documento",ISNUMBER(I45)),I45,"Pendiente")),IF(AND(OR(D45="Exenta",D45="No sujeta",D45="Otra revisada"),ISNUMBER(I45)),I45,"Pendiente")))</x:f>
      </x:c>
      <x:c r="X45" s="15" t="str">
        <x:f>IF(COUNTA(A45:V45)=0,"",IF(AND(ISNUMBER(J45),ISNUMBER(K45)),ROUND(J45*K45,2),"Pendiente"))</x:f>
      </x:c>
      <x:c r="Y45" s="15" t="str">
        <x:f>IF(COUNTA(A45:V45)=0,"",IF(D45="Ordinario",IF(AND(ISNUMBER(F45),ISNUMBER(W45),ISNUMBER(L45),ISNUMBER(N45)),ROUND(F45+W45+N45-L45,2),"Pendiente"),IF(ISNUMBER(U45),U45,"Pendiente")))</x:f>
      </x:c>
      <x:c r="Z45" s="12" t="str">
        <x:f>IF(COUNTA(A45:V45)=0,"",IF(OR(IF(ISNUMBER(W45),ROUND(W45,2)&lt;&gt;W45,FALSE),IF(ISNUMBER(J45),ROUND(J45,2)&lt;&gt;J45,FALSE),IF(ISNUMBER(U45),ROUND(U45,2)&lt;&gt;U45,FALSE)),"Revisar céntimos",IF(COUNTA(A45:V45)=0,"",IF(IF(AND(H45="Documento",D45="Ordinario",ISNUMBER(F45),ISNUMBER(G45),ISNUMBER(I45)),AND(ABS(ROUND(F45*G45,2)-I45)&gt;0.01,V45=""),FALSE),"Explicar cuota documento",IF(COUNTA(A45:V45)=0,"",IF(OR(NOT(ISNUMBER(K45)),K45&lt;0,K45&gt;1,NOT(ISNUMBER(M45)),M45&lt;0,M45&gt;1,NOT(OR(S45="Sí",S45="No"))),"Revisar tipos / bien",IF(COUNTA(A45:V45)=0,"",IF(OR(A45="",OR(ISNUMBER(FIND("*",A45)),ISNUMBER(FIND("?",A45))),COUNTIFS('Lineas'!$A$8:$A$107,A45)&lt;&gt;1),"ID línea inválido",IF(OR(B45="",COUNTIFS('Documentos'!$A$8:$A$107,B45)&lt;&gt;1),"Documento inexistente / duplicado",IF(OR(C45="",D45="",T45&lt;&gt;"Confirmado",AC45&lt;&gt;"Revisado"),"Completar / revisar",IF(OR(NOT(ISNUMBER(F45)),NOT(ISNUMBER(W45)),NOT(ISNUMBER(X45)),NOT(ISNUMBER(L45)),NOT(ISNUMBER(N45)),NOT(ISNUMBER(O45)),NOT(ISNUMBER(P45)),NOT(ISNUMBER(Q45)),NOT(ISNUMBER(R45)),NOT(ISNUMBER(Y45)),S45=""),"Faltan importes / fechas",IF(OR(AND(D45="Ordinario",OR(NOT(ISNUMBER(G45)),G45&lt;0,G45&gt;1)),AND(D45&lt;&gt;"Ordinario",E45=""),AND(OR(D45="Exenta",D45="No sujeta"),OR(G45&lt;&gt;"",W45&lt;&gt;0))),"Revisar tratamiento",IF(OR(AND(ABS(X45-L45)&gt;0.01,V45=""),AND(W45&gt;=0,OR(P45&lt;0,P45&gt;W45)),AND(W45&lt;0,OR(P45&gt;0,P45&lt;W45)),AND(S45="Sí",O45&lt;&gt;0)),"Revisar retención / deducción / bien",IF(OR(ROUND(F45,2)&lt;&gt;F45,ROUND(L45,2)&lt;&gt;L45,ROUND(N45,2)&lt;&gt;N45,ROUND(O45,2)&lt;&gt;O45,ROUND(P45,2)&lt;&gt;P45),"Revisar céntimos","Revisado"))))))))))))))</x:f>
      </x:c>
      <x:c r="AA45" s="12" t="str">
        <x:f>IF(B45="","",IF(COUNTIFS('Documentos'!$A$8:$A$107,B45)=1,INDEX('Documentos'!$B$8:$B$107,MATCH(B45,'Documentos'!$A$8:$A$107,0)),"Pendiente"))</x:f>
      </x:c>
      <x:c r="AB45" s="12" t="str">
        <x:f>IF(B45="","",IF(COUNTIFS('Documentos'!$A$8:$A$107,B45)=1,INDEX('Documentos'!$C$8:$C$107,MATCH(B45,'Documentos'!$A$8:$A$107,0)),"Pendiente"))</x:f>
      </x:c>
      <x:c r="AC45" s="12" t="str">
        <x:f>IF(B45="","",IF(COUNTIFS('Documentos'!$A$8:$A$107,B45)=1,INDEX('Documentos'!$T$8:$T$107,MATCH(B45,'Documentos'!$A$8:$A$107,0)),"Pendiente"))</x:f>
      </x:c>
      <x:c r="AD45" s="12" t="str">
        <x:f>IF(Z45="","",IF(Z45="Revisado","Sí","No"))</x:f>
      </x:c>
      <x:c r="AE45" s="12" t="str">
        <x:f>IF(ISNUMBER(Q45),YEAR(Q45),"")</x:f>
      </x:c>
      <x:c r="AF45" s="12" t="str">
        <x:f>IF(ISNUMBER(Q45),INT((MONTH(Q45)-1)/3)+1,"")</x:f>
      </x:c>
      <x:c r="AG45" s="12" t="str">
        <x:f>IF(ISNUMBER(R45),YEAR(R45),"")</x:f>
      </x:c>
      <x:c r="AH45" s="12" t="str">
        <x:f>IF(ISNUMBER(R45),INT((MONTH(R45)-1)/3)+1,"")</x:f>
      </x:c>
      <x:c r="AI45" s="15" t="str">
        <x:f>IF(A45="","",ROUND(SUMIFS('IRPF cobros'!$D$8:$D$107,'IRPF cobros'!$B$8:$B$107,A45,'IRPF cobros'!$I$8:$I$107,"Revisado"),2))</x:f>
      </x:c>
      <x:c r="AJ45" s="12" t="str">
        <x:f>IF(A45="","",IF('Instrucciones'!$B$7&lt;&gt;"Cobros/pagos confirmado","",IF(AND(ISNUMBER(O45),ISNUMBER(AI45),ABS(O45-AI45)&lt;=0.01),"","Revisar importe no imputado")))</x:f>
      </x:c>
    </x:row>
    <x:row r="46" ht="23" customHeight="1">
      <x:c r="A46" s="11"/>
      <x:c r="B46" s="11"/>
      <x:c r="C46" s="11"/>
      <x:c r="D46" s="11"/>
      <x:c r="E46" s="11"/>
      <x:c r="F46" s="14"/>
      <x:c r="G46" s="16"/>
      <x:c r="H46" s="11"/>
      <x:c r="I46" s="14"/>
      <x:c r="J46" s="14"/>
      <x:c r="K46" s="16"/>
      <x:c r="L46" s="14"/>
      <x:c r="M46" s="16"/>
      <x:c r="N46" s="14"/>
      <x:c r="O46" s="14"/>
      <x:c r="P46" s="14"/>
      <x:c r="Q46" s="13"/>
      <x:c r="R46" s="13"/>
      <x:c r="S46" s="11"/>
      <x:c r="T46" s="11"/>
      <x:c r="U46" s="14"/>
      <x:c r="V46" s="11"/>
      <x:c r="W46" s="15" t="str">
        <x:f>IF(COUNTA(A46:V46)=0,"",IF(D46="Ordinario",IF(H46="Calcular",IF(AND(ISNUMBER(F46),ISNUMBER(G46)),ROUND(F46*G46,2),"Pendiente"),IF(AND(H46="Documento",ISNUMBER(I46)),I46,"Pendiente")),IF(AND(OR(D46="Exenta",D46="No sujeta",D46="Otra revisada"),ISNUMBER(I46)),I46,"Pendiente")))</x:f>
      </x:c>
      <x:c r="X46" s="15" t="str">
        <x:f>IF(COUNTA(A46:V46)=0,"",IF(AND(ISNUMBER(J46),ISNUMBER(K46)),ROUND(J46*K46,2),"Pendiente"))</x:f>
      </x:c>
      <x:c r="Y46" s="15" t="str">
        <x:f>IF(COUNTA(A46:V46)=0,"",IF(D46="Ordinario",IF(AND(ISNUMBER(F46),ISNUMBER(W46),ISNUMBER(L46),ISNUMBER(N46)),ROUND(F46+W46+N46-L46,2),"Pendiente"),IF(ISNUMBER(U46),U46,"Pendiente")))</x:f>
      </x:c>
      <x:c r="Z46" s="12" t="str">
        <x:f>IF(COUNTA(A46:V46)=0,"",IF(OR(IF(ISNUMBER(W46),ROUND(W46,2)&lt;&gt;W46,FALSE),IF(ISNUMBER(J46),ROUND(J46,2)&lt;&gt;J46,FALSE),IF(ISNUMBER(U46),ROUND(U46,2)&lt;&gt;U46,FALSE)),"Revisar céntimos",IF(COUNTA(A46:V46)=0,"",IF(IF(AND(H46="Documento",D46="Ordinario",ISNUMBER(F46),ISNUMBER(G46),ISNUMBER(I46)),AND(ABS(ROUND(F46*G46,2)-I46)&gt;0.01,V46=""),FALSE),"Explicar cuota documento",IF(COUNTA(A46:V46)=0,"",IF(OR(NOT(ISNUMBER(K46)),K46&lt;0,K46&gt;1,NOT(ISNUMBER(M46)),M46&lt;0,M46&gt;1,NOT(OR(S46="Sí",S46="No"))),"Revisar tipos / bien",IF(COUNTA(A46:V46)=0,"",IF(OR(A46="",OR(ISNUMBER(FIND("*",A46)),ISNUMBER(FIND("?",A46))),COUNTIFS('Lineas'!$A$8:$A$107,A46)&lt;&gt;1),"ID línea inválido",IF(OR(B46="",COUNTIFS('Documentos'!$A$8:$A$107,B46)&lt;&gt;1),"Documento inexistente / duplicado",IF(OR(C46="",D46="",T46&lt;&gt;"Confirmado",AC46&lt;&gt;"Revisado"),"Completar / revisar",IF(OR(NOT(ISNUMBER(F46)),NOT(ISNUMBER(W46)),NOT(ISNUMBER(X46)),NOT(ISNUMBER(L46)),NOT(ISNUMBER(N46)),NOT(ISNUMBER(O46)),NOT(ISNUMBER(P46)),NOT(ISNUMBER(Q46)),NOT(ISNUMBER(R46)),NOT(ISNUMBER(Y46)),S46=""),"Faltan importes / fechas",IF(OR(AND(D46="Ordinario",OR(NOT(ISNUMBER(G46)),G46&lt;0,G46&gt;1)),AND(D46&lt;&gt;"Ordinario",E46=""),AND(OR(D46="Exenta",D46="No sujeta"),OR(G46&lt;&gt;"",W46&lt;&gt;0))),"Revisar tratamiento",IF(OR(AND(ABS(X46-L46)&gt;0.01,V46=""),AND(W46&gt;=0,OR(P46&lt;0,P46&gt;W46)),AND(W46&lt;0,OR(P46&gt;0,P46&lt;W46)),AND(S46="Sí",O46&lt;&gt;0)),"Revisar retención / deducción / bien",IF(OR(ROUND(F46,2)&lt;&gt;F46,ROUND(L46,2)&lt;&gt;L46,ROUND(N46,2)&lt;&gt;N46,ROUND(O46,2)&lt;&gt;O46,ROUND(P46,2)&lt;&gt;P46),"Revisar céntimos","Revisado"))))))))))))))</x:f>
      </x:c>
      <x:c r="AA46" s="12" t="str">
        <x:f>IF(B46="","",IF(COUNTIFS('Documentos'!$A$8:$A$107,B46)=1,INDEX('Documentos'!$B$8:$B$107,MATCH(B46,'Documentos'!$A$8:$A$107,0)),"Pendiente"))</x:f>
      </x:c>
      <x:c r="AB46" s="12" t="str">
        <x:f>IF(B46="","",IF(COUNTIFS('Documentos'!$A$8:$A$107,B46)=1,INDEX('Documentos'!$C$8:$C$107,MATCH(B46,'Documentos'!$A$8:$A$107,0)),"Pendiente"))</x:f>
      </x:c>
      <x:c r="AC46" s="12" t="str">
        <x:f>IF(B46="","",IF(COUNTIFS('Documentos'!$A$8:$A$107,B46)=1,INDEX('Documentos'!$T$8:$T$107,MATCH(B46,'Documentos'!$A$8:$A$107,0)),"Pendiente"))</x:f>
      </x:c>
      <x:c r="AD46" s="12" t="str">
        <x:f>IF(Z46="","",IF(Z46="Revisado","Sí","No"))</x:f>
      </x:c>
      <x:c r="AE46" s="12" t="str">
        <x:f>IF(ISNUMBER(Q46),YEAR(Q46),"")</x:f>
      </x:c>
      <x:c r="AF46" s="12" t="str">
        <x:f>IF(ISNUMBER(Q46),INT((MONTH(Q46)-1)/3)+1,"")</x:f>
      </x:c>
      <x:c r="AG46" s="12" t="str">
        <x:f>IF(ISNUMBER(R46),YEAR(R46),"")</x:f>
      </x:c>
      <x:c r="AH46" s="12" t="str">
        <x:f>IF(ISNUMBER(R46),INT((MONTH(R46)-1)/3)+1,"")</x:f>
      </x:c>
      <x:c r="AI46" s="15" t="str">
        <x:f>IF(A46="","",ROUND(SUMIFS('IRPF cobros'!$D$8:$D$107,'IRPF cobros'!$B$8:$B$107,A46,'IRPF cobros'!$I$8:$I$107,"Revisado"),2))</x:f>
      </x:c>
      <x:c r="AJ46" s="12" t="str">
        <x:f>IF(A46="","",IF('Instrucciones'!$B$7&lt;&gt;"Cobros/pagos confirmado","",IF(AND(ISNUMBER(O46),ISNUMBER(AI46),ABS(O46-AI46)&lt;=0.01),"","Revisar importe no imputado")))</x:f>
      </x:c>
    </x:row>
    <x:row r="47" ht="23" customHeight="1">
      <x:c r="A47" s="11"/>
      <x:c r="B47" s="11"/>
      <x:c r="C47" s="11"/>
      <x:c r="D47" s="11"/>
      <x:c r="E47" s="11"/>
      <x:c r="F47" s="14"/>
      <x:c r="G47" s="16"/>
      <x:c r="H47" s="11"/>
      <x:c r="I47" s="14"/>
      <x:c r="J47" s="14"/>
      <x:c r="K47" s="16"/>
      <x:c r="L47" s="14"/>
      <x:c r="M47" s="16"/>
      <x:c r="N47" s="14"/>
      <x:c r="O47" s="14"/>
      <x:c r="P47" s="14"/>
      <x:c r="Q47" s="13"/>
      <x:c r="R47" s="13"/>
      <x:c r="S47" s="11"/>
      <x:c r="T47" s="11"/>
      <x:c r="U47" s="14"/>
      <x:c r="V47" s="11"/>
      <x:c r="W47" s="15" t="str">
        <x:f>IF(COUNTA(A47:V47)=0,"",IF(D47="Ordinario",IF(H47="Calcular",IF(AND(ISNUMBER(F47),ISNUMBER(G47)),ROUND(F47*G47,2),"Pendiente"),IF(AND(H47="Documento",ISNUMBER(I47)),I47,"Pendiente")),IF(AND(OR(D47="Exenta",D47="No sujeta",D47="Otra revisada"),ISNUMBER(I47)),I47,"Pendiente")))</x:f>
      </x:c>
      <x:c r="X47" s="15" t="str">
        <x:f>IF(COUNTA(A47:V47)=0,"",IF(AND(ISNUMBER(J47),ISNUMBER(K47)),ROUND(J47*K47,2),"Pendiente"))</x:f>
      </x:c>
      <x:c r="Y47" s="15" t="str">
        <x:f>IF(COUNTA(A47:V47)=0,"",IF(D47="Ordinario",IF(AND(ISNUMBER(F47),ISNUMBER(W47),ISNUMBER(L47),ISNUMBER(N47)),ROUND(F47+W47+N47-L47,2),"Pendiente"),IF(ISNUMBER(U47),U47,"Pendiente")))</x:f>
      </x:c>
      <x:c r="Z47" s="12" t="str">
        <x:f>IF(COUNTA(A47:V47)=0,"",IF(OR(IF(ISNUMBER(W47),ROUND(W47,2)&lt;&gt;W47,FALSE),IF(ISNUMBER(J47),ROUND(J47,2)&lt;&gt;J47,FALSE),IF(ISNUMBER(U47),ROUND(U47,2)&lt;&gt;U47,FALSE)),"Revisar céntimos",IF(COUNTA(A47:V47)=0,"",IF(IF(AND(H47="Documento",D47="Ordinario",ISNUMBER(F47),ISNUMBER(G47),ISNUMBER(I47)),AND(ABS(ROUND(F47*G47,2)-I47)&gt;0.01,V47=""),FALSE),"Explicar cuota documento",IF(COUNTA(A47:V47)=0,"",IF(OR(NOT(ISNUMBER(K47)),K47&lt;0,K47&gt;1,NOT(ISNUMBER(M47)),M47&lt;0,M47&gt;1,NOT(OR(S47="Sí",S47="No"))),"Revisar tipos / bien",IF(COUNTA(A47:V47)=0,"",IF(OR(A47="",OR(ISNUMBER(FIND("*",A47)),ISNUMBER(FIND("?",A47))),COUNTIFS('Lineas'!$A$8:$A$107,A47)&lt;&gt;1),"ID línea inválido",IF(OR(B47="",COUNTIFS('Documentos'!$A$8:$A$107,B47)&lt;&gt;1),"Documento inexistente / duplicado",IF(OR(C47="",D47="",T47&lt;&gt;"Confirmado",AC47&lt;&gt;"Revisado"),"Completar / revisar",IF(OR(NOT(ISNUMBER(F47)),NOT(ISNUMBER(W47)),NOT(ISNUMBER(X47)),NOT(ISNUMBER(L47)),NOT(ISNUMBER(N47)),NOT(ISNUMBER(O47)),NOT(ISNUMBER(P47)),NOT(ISNUMBER(Q47)),NOT(ISNUMBER(R47)),NOT(ISNUMBER(Y47)),S47=""),"Faltan importes / fechas",IF(OR(AND(D47="Ordinario",OR(NOT(ISNUMBER(G47)),G47&lt;0,G47&gt;1)),AND(D47&lt;&gt;"Ordinario",E47=""),AND(OR(D47="Exenta",D47="No sujeta"),OR(G47&lt;&gt;"",W47&lt;&gt;0))),"Revisar tratamiento",IF(OR(AND(ABS(X47-L47)&gt;0.01,V47=""),AND(W47&gt;=0,OR(P47&lt;0,P47&gt;W47)),AND(W47&lt;0,OR(P47&gt;0,P47&lt;W47)),AND(S47="Sí",O47&lt;&gt;0)),"Revisar retención / deducción / bien",IF(OR(ROUND(F47,2)&lt;&gt;F47,ROUND(L47,2)&lt;&gt;L47,ROUND(N47,2)&lt;&gt;N47,ROUND(O47,2)&lt;&gt;O47,ROUND(P47,2)&lt;&gt;P47),"Revisar céntimos","Revisado"))))))))))))))</x:f>
      </x:c>
      <x:c r="AA47" s="12" t="str">
        <x:f>IF(B47="","",IF(COUNTIFS('Documentos'!$A$8:$A$107,B47)=1,INDEX('Documentos'!$B$8:$B$107,MATCH(B47,'Documentos'!$A$8:$A$107,0)),"Pendiente"))</x:f>
      </x:c>
      <x:c r="AB47" s="12" t="str">
        <x:f>IF(B47="","",IF(COUNTIFS('Documentos'!$A$8:$A$107,B47)=1,INDEX('Documentos'!$C$8:$C$107,MATCH(B47,'Documentos'!$A$8:$A$107,0)),"Pendiente"))</x:f>
      </x:c>
      <x:c r="AC47" s="12" t="str">
        <x:f>IF(B47="","",IF(COUNTIFS('Documentos'!$A$8:$A$107,B47)=1,INDEX('Documentos'!$T$8:$T$107,MATCH(B47,'Documentos'!$A$8:$A$107,0)),"Pendiente"))</x:f>
      </x:c>
      <x:c r="AD47" s="12" t="str">
        <x:f>IF(Z47="","",IF(Z47="Revisado","Sí","No"))</x:f>
      </x:c>
      <x:c r="AE47" s="12" t="str">
        <x:f>IF(ISNUMBER(Q47),YEAR(Q47),"")</x:f>
      </x:c>
      <x:c r="AF47" s="12" t="str">
        <x:f>IF(ISNUMBER(Q47),INT((MONTH(Q47)-1)/3)+1,"")</x:f>
      </x:c>
      <x:c r="AG47" s="12" t="str">
        <x:f>IF(ISNUMBER(R47),YEAR(R47),"")</x:f>
      </x:c>
      <x:c r="AH47" s="12" t="str">
        <x:f>IF(ISNUMBER(R47),INT((MONTH(R47)-1)/3)+1,"")</x:f>
      </x:c>
      <x:c r="AI47" s="15" t="str">
        <x:f>IF(A47="","",ROUND(SUMIFS('IRPF cobros'!$D$8:$D$107,'IRPF cobros'!$B$8:$B$107,A47,'IRPF cobros'!$I$8:$I$107,"Revisado"),2))</x:f>
      </x:c>
      <x:c r="AJ47" s="12" t="str">
        <x:f>IF(A47="","",IF('Instrucciones'!$B$7&lt;&gt;"Cobros/pagos confirmado","",IF(AND(ISNUMBER(O47),ISNUMBER(AI47),ABS(O47-AI47)&lt;=0.01),"","Revisar importe no imputado")))</x:f>
      </x:c>
    </x:row>
    <x:row r="48" ht="23" customHeight="1">
      <x:c r="A48" s="11"/>
      <x:c r="B48" s="11"/>
      <x:c r="C48" s="11"/>
      <x:c r="D48" s="11"/>
      <x:c r="E48" s="11"/>
      <x:c r="F48" s="14"/>
      <x:c r="G48" s="16"/>
      <x:c r="H48" s="11"/>
      <x:c r="I48" s="14"/>
      <x:c r="J48" s="14"/>
      <x:c r="K48" s="16"/>
      <x:c r="L48" s="14"/>
      <x:c r="M48" s="16"/>
      <x:c r="N48" s="14"/>
      <x:c r="O48" s="14"/>
      <x:c r="P48" s="14"/>
      <x:c r="Q48" s="13"/>
      <x:c r="R48" s="13"/>
      <x:c r="S48" s="11"/>
      <x:c r="T48" s="11"/>
      <x:c r="U48" s="14"/>
      <x:c r="V48" s="11"/>
      <x:c r="W48" s="15" t="str">
        <x:f>IF(COUNTA(A48:V48)=0,"",IF(D48="Ordinario",IF(H48="Calcular",IF(AND(ISNUMBER(F48),ISNUMBER(G48)),ROUND(F48*G48,2),"Pendiente"),IF(AND(H48="Documento",ISNUMBER(I48)),I48,"Pendiente")),IF(AND(OR(D48="Exenta",D48="No sujeta",D48="Otra revisada"),ISNUMBER(I48)),I48,"Pendiente")))</x:f>
      </x:c>
      <x:c r="X48" s="15" t="str">
        <x:f>IF(COUNTA(A48:V48)=0,"",IF(AND(ISNUMBER(J48),ISNUMBER(K48)),ROUND(J48*K48,2),"Pendiente"))</x:f>
      </x:c>
      <x:c r="Y48" s="15" t="str">
        <x:f>IF(COUNTA(A48:V48)=0,"",IF(D48="Ordinario",IF(AND(ISNUMBER(F48),ISNUMBER(W48),ISNUMBER(L48),ISNUMBER(N48)),ROUND(F48+W48+N48-L48,2),"Pendiente"),IF(ISNUMBER(U48),U48,"Pendiente")))</x:f>
      </x:c>
      <x:c r="Z48" s="12" t="str">
        <x:f>IF(COUNTA(A48:V48)=0,"",IF(OR(IF(ISNUMBER(W48),ROUND(W48,2)&lt;&gt;W48,FALSE),IF(ISNUMBER(J48),ROUND(J48,2)&lt;&gt;J48,FALSE),IF(ISNUMBER(U48),ROUND(U48,2)&lt;&gt;U48,FALSE)),"Revisar céntimos",IF(COUNTA(A48:V48)=0,"",IF(IF(AND(H48="Documento",D48="Ordinario",ISNUMBER(F48),ISNUMBER(G48),ISNUMBER(I48)),AND(ABS(ROUND(F48*G48,2)-I48)&gt;0.01,V48=""),FALSE),"Explicar cuota documento",IF(COUNTA(A48:V48)=0,"",IF(OR(NOT(ISNUMBER(K48)),K48&lt;0,K48&gt;1,NOT(ISNUMBER(M48)),M48&lt;0,M48&gt;1,NOT(OR(S48="Sí",S48="No"))),"Revisar tipos / bien",IF(COUNTA(A48:V48)=0,"",IF(OR(A48="",OR(ISNUMBER(FIND("*",A48)),ISNUMBER(FIND("?",A48))),COUNTIFS('Lineas'!$A$8:$A$107,A48)&lt;&gt;1),"ID línea inválido",IF(OR(B48="",COUNTIFS('Documentos'!$A$8:$A$107,B48)&lt;&gt;1),"Documento inexistente / duplicado",IF(OR(C48="",D48="",T48&lt;&gt;"Confirmado",AC48&lt;&gt;"Revisado"),"Completar / revisar",IF(OR(NOT(ISNUMBER(F48)),NOT(ISNUMBER(W48)),NOT(ISNUMBER(X48)),NOT(ISNUMBER(L48)),NOT(ISNUMBER(N48)),NOT(ISNUMBER(O48)),NOT(ISNUMBER(P48)),NOT(ISNUMBER(Q48)),NOT(ISNUMBER(R48)),NOT(ISNUMBER(Y48)),S48=""),"Faltan importes / fechas",IF(OR(AND(D48="Ordinario",OR(NOT(ISNUMBER(G48)),G48&lt;0,G48&gt;1)),AND(D48&lt;&gt;"Ordinario",E48=""),AND(OR(D48="Exenta",D48="No sujeta"),OR(G48&lt;&gt;"",W48&lt;&gt;0))),"Revisar tratamiento",IF(OR(AND(ABS(X48-L48)&gt;0.01,V48=""),AND(W48&gt;=0,OR(P48&lt;0,P48&gt;W48)),AND(W48&lt;0,OR(P48&gt;0,P48&lt;W48)),AND(S48="Sí",O48&lt;&gt;0)),"Revisar retención / deducción / bien",IF(OR(ROUND(F48,2)&lt;&gt;F48,ROUND(L48,2)&lt;&gt;L48,ROUND(N48,2)&lt;&gt;N48,ROUND(O48,2)&lt;&gt;O48,ROUND(P48,2)&lt;&gt;P48),"Revisar céntimos","Revisado"))))))))))))))</x:f>
      </x:c>
      <x:c r="AA48" s="12" t="str">
        <x:f>IF(B48="","",IF(COUNTIFS('Documentos'!$A$8:$A$107,B48)=1,INDEX('Documentos'!$B$8:$B$107,MATCH(B48,'Documentos'!$A$8:$A$107,0)),"Pendiente"))</x:f>
      </x:c>
      <x:c r="AB48" s="12" t="str">
        <x:f>IF(B48="","",IF(COUNTIFS('Documentos'!$A$8:$A$107,B48)=1,INDEX('Documentos'!$C$8:$C$107,MATCH(B48,'Documentos'!$A$8:$A$107,0)),"Pendiente"))</x:f>
      </x:c>
      <x:c r="AC48" s="12" t="str">
        <x:f>IF(B48="","",IF(COUNTIFS('Documentos'!$A$8:$A$107,B48)=1,INDEX('Documentos'!$T$8:$T$107,MATCH(B48,'Documentos'!$A$8:$A$107,0)),"Pendiente"))</x:f>
      </x:c>
      <x:c r="AD48" s="12" t="str">
        <x:f>IF(Z48="","",IF(Z48="Revisado","Sí","No"))</x:f>
      </x:c>
      <x:c r="AE48" s="12" t="str">
        <x:f>IF(ISNUMBER(Q48),YEAR(Q48),"")</x:f>
      </x:c>
      <x:c r="AF48" s="12" t="str">
        <x:f>IF(ISNUMBER(Q48),INT((MONTH(Q48)-1)/3)+1,"")</x:f>
      </x:c>
      <x:c r="AG48" s="12" t="str">
        <x:f>IF(ISNUMBER(R48),YEAR(R48),"")</x:f>
      </x:c>
      <x:c r="AH48" s="12" t="str">
        <x:f>IF(ISNUMBER(R48),INT((MONTH(R48)-1)/3)+1,"")</x:f>
      </x:c>
      <x:c r="AI48" s="15" t="str">
        <x:f>IF(A48="","",ROUND(SUMIFS('IRPF cobros'!$D$8:$D$107,'IRPF cobros'!$B$8:$B$107,A48,'IRPF cobros'!$I$8:$I$107,"Revisado"),2))</x:f>
      </x:c>
      <x:c r="AJ48" s="12" t="str">
        <x:f>IF(A48="","",IF('Instrucciones'!$B$7&lt;&gt;"Cobros/pagos confirmado","",IF(AND(ISNUMBER(O48),ISNUMBER(AI48),ABS(O48-AI48)&lt;=0.01),"","Revisar importe no imputado")))</x:f>
      </x:c>
    </x:row>
    <x:row r="49" ht="23" customHeight="1">
      <x:c r="A49" s="11"/>
      <x:c r="B49" s="11"/>
      <x:c r="C49" s="11"/>
      <x:c r="D49" s="11"/>
      <x:c r="E49" s="11"/>
      <x:c r="F49" s="14"/>
      <x:c r="G49" s="16"/>
      <x:c r="H49" s="11"/>
      <x:c r="I49" s="14"/>
      <x:c r="J49" s="14"/>
      <x:c r="K49" s="16"/>
      <x:c r="L49" s="14"/>
      <x:c r="M49" s="16"/>
      <x:c r="N49" s="14"/>
      <x:c r="O49" s="14"/>
      <x:c r="P49" s="14"/>
      <x:c r="Q49" s="13"/>
      <x:c r="R49" s="13"/>
      <x:c r="S49" s="11"/>
      <x:c r="T49" s="11"/>
      <x:c r="U49" s="14"/>
      <x:c r="V49" s="11"/>
      <x:c r="W49" s="15" t="str">
        <x:f>IF(COUNTA(A49:V49)=0,"",IF(D49="Ordinario",IF(H49="Calcular",IF(AND(ISNUMBER(F49),ISNUMBER(G49)),ROUND(F49*G49,2),"Pendiente"),IF(AND(H49="Documento",ISNUMBER(I49)),I49,"Pendiente")),IF(AND(OR(D49="Exenta",D49="No sujeta",D49="Otra revisada"),ISNUMBER(I49)),I49,"Pendiente")))</x:f>
      </x:c>
      <x:c r="X49" s="15" t="str">
        <x:f>IF(COUNTA(A49:V49)=0,"",IF(AND(ISNUMBER(J49),ISNUMBER(K49)),ROUND(J49*K49,2),"Pendiente"))</x:f>
      </x:c>
      <x:c r="Y49" s="15" t="str">
        <x:f>IF(COUNTA(A49:V49)=0,"",IF(D49="Ordinario",IF(AND(ISNUMBER(F49),ISNUMBER(W49),ISNUMBER(L49),ISNUMBER(N49)),ROUND(F49+W49+N49-L49,2),"Pendiente"),IF(ISNUMBER(U49),U49,"Pendiente")))</x:f>
      </x:c>
      <x:c r="Z49" s="12" t="str">
        <x:f>IF(COUNTA(A49:V49)=0,"",IF(OR(IF(ISNUMBER(W49),ROUND(W49,2)&lt;&gt;W49,FALSE),IF(ISNUMBER(J49),ROUND(J49,2)&lt;&gt;J49,FALSE),IF(ISNUMBER(U49),ROUND(U49,2)&lt;&gt;U49,FALSE)),"Revisar céntimos",IF(COUNTA(A49:V49)=0,"",IF(IF(AND(H49="Documento",D49="Ordinario",ISNUMBER(F49),ISNUMBER(G49),ISNUMBER(I49)),AND(ABS(ROUND(F49*G49,2)-I49)&gt;0.01,V49=""),FALSE),"Explicar cuota documento",IF(COUNTA(A49:V49)=0,"",IF(OR(NOT(ISNUMBER(K49)),K49&lt;0,K49&gt;1,NOT(ISNUMBER(M49)),M49&lt;0,M49&gt;1,NOT(OR(S49="Sí",S49="No"))),"Revisar tipos / bien",IF(COUNTA(A49:V49)=0,"",IF(OR(A49="",OR(ISNUMBER(FIND("*",A49)),ISNUMBER(FIND("?",A49))),COUNTIFS('Lineas'!$A$8:$A$107,A49)&lt;&gt;1),"ID línea inválido",IF(OR(B49="",COUNTIFS('Documentos'!$A$8:$A$107,B49)&lt;&gt;1),"Documento inexistente / duplicado",IF(OR(C49="",D49="",T49&lt;&gt;"Confirmado",AC49&lt;&gt;"Revisado"),"Completar / revisar",IF(OR(NOT(ISNUMBER(F49)),NOT(ISNUMBER(W49)),NOT(ISNUMBER(X49)),NOT(ISNUMBER(L49)),NOT(ISNUMBER(N49)),NOT(ISNUMBER(O49)),NOT(ISNUMBER(P49)),NOT(ISNUMBER(Q49)),NOT(ISNUMBER(R49)),NOT(ISNUMBER(Y49)),S49=""),"Faltan importes / fechas",IF(OR(AND(D49="Ordinario",OR(NOT(ISNUMBER(G49)),G49&lt;0,G49&gt;1)),AND(D49&lt;&gt;"Ordinario",E49=""),AND(OR(D49="Exenta",D49="No sujeta"),OR(G49&lt;&gt;"",W49&lt;&gt;0))),"Revisar tratamiento",IF(OR(AND(ABS(X49-L49)&gt;0.01,V49=""),AND(W49&gt;=0,OR(P49&lt;0,P49&gt;W49)),AND(W49&lt;0,OR(P49&gt;0,P49&lt;W49)),AND(S49="Sí",O49&lt;&gt;0)),"Revisar retención / deducción / bien",IF(OR(ROUND(F49,2)&lt;&gt;F49,ROUND(L49,2)&lt;&gt;L49,ROUND(N49,2)&lt;&gt;N49,ROUND(O49,2)&lt;&gt;O49,ROUND(P49,2)&lt;&gt;P49),"Revisar céntimos","Revisado"))))))))))))))</x:f>
      </x:c>
      <x:c r="AA49" s="12" t="str">
        <x:f>IF(B49="","",IF(COUNTIFS('Documentos'!$A$8:$A$107,B49)=1,INDEX('Documentos'!$B$8:$B$107,MATCH(B49,'Documentos'!$A$8:$A$107,0)),"Pendiente"))</x:f>
      </x:c>
      <x:c r="AB49" s="12" t="str">
        <x:f>IF(B49="","",IF(COUNTIFS('Documentos'!$A$8:$A$107,B49)=1,INDEX('Documentos'!$C$8:$C$107,MATCH(B49,'Documentos'!$A$8:$A$107,0)),"Pendiente"))</x:f>
      </x:c>
      <x:c r="AC49" s="12" t="str">
        <x:f>IF(B49="","",IF(COUNTIFS('Documentos'!$A$8:$A$107,B49)=1,INDEX('Documentos'!$T$8:$T$107,MATCH(B49,'Documentos'!$A$8:$A$107,0)),"Pendiente"))</x:f>
      </x:c>
      <x:c r="AD49" s="12" t="str">
        <x:f>IF(Z49="","",IF(Z49="Revisado","Sí","No"))</x:f>
      </x:c>
      <x:c r="AE49" s="12" t="str">
        <x:f>IF(ISNUMBER(Q49),YEAR(Q49),"")</x:f>
      </x:c>
      <x:c r="AF49" s="12" t="str">
        <x:f>IF(ISNUMBER(Q49),INT((MONTH(Q49)-1)/3)+1,"")</x:f>
      </x:c>
      <x:c r="AG49" s="12" t="str">
        <x:f>IF(ISNUMBER(R49),YEAR(R49),"")</x:f>
      </x:c>
      <x:c r="AH49" s="12" t="str">
        <x:f>IF(ISNUMBER(R49),INT((MONTH(R49)-1)/3)+1,"")</x:f>
      </x:c>
      <x:c r="AI49" s="15" t="str">
        <x:f>IF(A49="","",ROUND(SUMIFS('IRPF cobros'!$D$8:$D$107,'IRPF cobros'!$B$8:$B$107,A49,'IRPF cobros'!$I$8:$I$107,"Revisado"),2))</x:f>
      </x:c>
      <x:c r="AJ49" s="12" t="str">
        <x:f>IF(A49="","",IF('Instrucciones'!$B$7&lt;&gt;"Cobros/pagos confirmado","",IF(AND(ISNUMBER(O49),ISNUMBER(AI49),ABS(O49-AI49)&lt;=0.01),"","Revisar importe no imputado")))</x:f>
      </x:c>
    </x:row>
    <x:row r="50" ht="23" customHeight="1">
      <x:c r="A50" s="11"/>
      <x:c r="B50" s="11"/>
      <x:c r="C50" s="11"/>
      <x:c r="D50" s="11"/>
      <x:c r="E50" s="11"/>
      <x:c r="F50" s="14"/>
      <x:c r="G50" s="16"/>
      <x:c r="H50" s="11"/>
      <x:c r="I50" s="14"/>
      <x:c r="J50" s="14"/>
      <x:c r="K50" s="16"/>
      <x:c r="L50" s="14"/>
      <x:c r="M50" s="16"/>
      <x:c r="N50" s="14"/>
      <x:c r="O50" s="14"/>
      <x:c r="P50" s="14"/>
      <x:c r="Q50" s="13"/>
      <x:c r="R50" s="13"/>
      <x:c r="S50" s="11"/>
      <x:c r="T50" s="11"/>
      <x:c r="U50" s="14"/>
      <x:c r="V50" s="11"/>
      <x:c r="W50" s="15" t="str">
        <x:f>IF(COUNTA(A50:V50)=0,"",IF(D50="Ordinario",IF(H50="Calcular",IF(AND(ISNUMBER(F50),ISNUMBER(G50)),ROUND(F50*G50,2),"Pendiente"),IF(AND(H50="Documento",ISNUMBER(I50)),I50,"Pendiente")),IF(AND(OR(D50="Exenta",D50="No sujeta",D50="Otra revisada"),ISNUMBER(I50)),I50,"Pendiente")))</x:f>
      </x:c>
      <x:c r="X50" s="15" t="str">
        <x:f>IF(COUNTA(A50:V50)=0,"",IF(AND(ISNUMBER(J50),ISNUMBER(K50)),ROUND(J50*K50,2),"Pendiente"))</x:f>
      </x:c>
      <x:c r="Y50" s="15" t="str">
        <x:f>IF(COUNTA(A50:V50)=0,"",IF(D50="Ordinario",IF(AND(ISNUMBER(F50),ISNUMBER(W50),ISNUMBER(L50),ISNUMBER(N50)),ROUND(F50+W50+N50-L50,2),"Pendiente"),IF(ISNUMBER(U50),U50,"Pendiente")))</x:f>
      </x:c>
      <x:c r="Z50" s="12" t="str">
        <x:f>IF(COUNTA(A50:V50)=0,"",IF(OR(IF(ISNUMBER(W50),ROUND(W50,2)&lt;&gt;W50,FALSE),IF(ISNUMBER(J50),ROUND(J50,2)&lt;&gt;J50,FALSE),IF(ISNUMBER(U50),ROUND(U50,2)&lt;&gt;U50,FALSE)),"Revisar céntimos",IF(COUNTA(A50:V50)=0,"",IF(IF(AND(H50="Documento",D50="Ordinario",ISNUMBER(F50),ISNUMBER(G50),ISNUMBER(I50)),AND(ABS(ROUND(F50*G50,2)-I50)&gt;0.01,V50=""),FALSE),"Explicar cuota documento",IF(COUNTA(A50:V50)=0,"",IF(OR(NOT(ISNUMBER(K50)),K50&lt;0,K50&gt;1,NOT(ISNUMBER(M50)),M50&lt;0,M50&gt;1,NOT(OR(S50="Sí",S50="No"))),"Revisar tipos / bien",IF(COUNTA(A50:V50)=0,"",IF(OR(A50="",OR(ISNUMBER(FIND("*",A50)),ISNUMBER(FIND("?",A50))),COUNTIFS('Lineas'!$A$8:$A$107,A50)&lt;&gt;1),"ID línea inválido",IF(OR(B50="",COUNTIFS('Documentos'!$A$8:$A$107,B50)&lt;&gt;1),"Documento inexistente / duplicado",IF(OR(C50="",D50="",T50&lt;&gt;"Confirmado",AC50&lt;&gt;"Revisado"),"Completar / revisar",IF(OR(NOT(ISNUMBER(F50)),NOT(ISNUMBER(W50)),NOT(ISNUMBER(X50)),NOT(ISNUMBER(L50)),NOT(ISNUMBER(N50)),NOT(ISNUMBER(O50)),NOT(ISNUMBER(P50)),NOT(ISNUMBER(Q50)),NOT(ISNUMBER(R50)),NOT(ISNUMBER(Y50)),S50=""),"Faltan importes / fechas",IF(OR(AND(D50="Ordinario",OR(NOT(ISNUMBER(G50)),G50&lt;0,G50&gt;1)),AND(D50&lt;&gt;"Ordinario",E50=""),AND(OR(D50="Exenta",D50="No sujeta"),OR(G50&lt;&gt;"",W50&lt;&gt;0))),"Revisar tratamiento",IF(OR(AND(ABS(X50-L50)&gt;0.01,V50=""),AND(W50&gt;=0,OR(P50&lt;0,P50&gt;W50)),AND(W50&lt;0,OR(P50&gt;0,P50&lt;W50)),AND(S50="Sí",O50&lt;&gt;0)),"Revisar retención / deducción / bien",IF(OR(ROUND(F50,2)&lt;&gt;F50,ROUND(L50,2)&lt;&gt;L50,ROUND(N50,2)&lt;&gt;N50,ROUND(O50,2)&lt;&gt;O50,ROUND(P50,2)&lt;&gt;P50),"Revisar céntimos","Revisado"))))))))))))))</x:f>
      </x:c>
      <x:c r="AA50" s="12" t="str">
        <x:f>IF(B50="","",IF(COUNTIFS('Documentos'!$A$8:$A$107,B50)=1,INDEX('Documentos'!$B$8:$B$107,MATCH(B50,'Documentos'!$A$8:$A$107,0)),"Pendiente"))</x:f>
      </x:c>
      <x:c r="AB50" s="12" t="str">
        <x:f>IF(B50="","",IF(COUNTIFS('Documentos'!$A$8:$A$107,B50)=1,INDEX('Documentos'!$C$8:$C$107,MATCH(B50,'Documentos'!$A$8:$A$107,0)),"Pendiente"))</x:f>
      </x:c>
      <x:c r="AC50" s="12" t="str">
        <x:f>IF(B50="","",IF(COUNTIFS('Documentos'!$A$8:$A$107,B50)=1,INDEX('Documentos'!$T$8:$T$107,MATCH(B50,'Documentos'!$A$8:$A$107,0)),"Pendiente"))</x:f>
      </x:c>
      <x:c r="AD50" s="12" t="str">
        <x:f>IF(Z50="","",IF(Z50="Revisado","Sí","No"))</x:f>
      </x:c>
      <x:c r="AE50" s="12" t="str">
        <x:f>IF(ISNUMBER(Q50),YEAR(Q50),"")</x:f>
      </x:c>
      <x:c r="AF50" s="12" t="str">
        <x:f>IF(ISNUMBER(Q50),INT((MONTH(Q50)-1)/3)+1,"")</x:f>
      </x:c>
      <x:c r="AG50" s="12" t="str">
        <x:f>IF(ISNUMBER(R50),YEAR(R50),"")</x:f>
      </x:c>
      <x:c r="AH50" s="12" t="str">
        <x:f>IF(ISNUMBER(R50),INT((MONTH(R50)-1)/3)+1,"")</x:f>
      </x:c>
      <x:c r="AI50" s="15" t="str">
        <x:f>IF(A50="","",ROUND(SUMIFS('IRPF cobros'!$D$8:$D$107,'IRPF cobros'!$B$8:$B$107,A50,'IRPF cobros'!$I$8:$I$107,"Revisado"),2))</x:f>
      </x:c>
      <x:c r="AJ50" s="12" t="str">
        <x:f>IF(A50="","",IF('Instrucciones'!$B$7&lt;&gt;"Cobros/pagos confirmado","",IF(AND(ISNUMBER(O50),ISNUMBER(AI50),ABS(O50-AI50)&lt;=0.01),"","Revisar importe no imputado")))</x:f>
      </x:c>
    </x:row>
    <x:row r="51" ht="23" customHeight="1">
      <x:c r="A51" s="11"/>
      <x:c r="B51" s="11"/>
      <x:c r="C51" s="11"/>
      <x:c r="D51" s="11"/>
      <x:c r="E51" s="11"/>
      <x:c r="F51" s="14"/>
      <x:c r="G51" s="16"/>
      <x:c r="H51" s="11"/>
      <x:c r="I51" s="14"/>
      <x:c r="J51" s="14"/>
      <x:c r="K51" s="16"/>
      <x:c r="L51" s="14"/>
      <x:c r="M51" s="16"/>
      <x:c r="N51" s="14"/>
      <x:c r="O51" s="14"/>
      <x:c r="P51" s="14"/>
      <x:c r="Q51" s="13"/>
      <x:c r="R51" s="13"/>
      <x:c r="S51" s="11"/>
      <x:c r="T51" s="11"/>
      <x:c r="U51" s="14"/>
      <x:c r="V51" s="11"/>
      <x:c r="W51" s="15" t="str">
        <x:f>IF(COUNTA(A51:V51)=0,"",IF(D51="Ordinario",IF(H51="Calcular",IF(AND(ISNUMBER(F51),ISNUMBER(G51)),ROUND(F51*G51,2),"Pendiente"),IF(AND(H51="Documento",ISNUMBER(I51)),I51,"Pendiente")),IF(AND(OR(D51="Exenta",D51="No sujeta",D51="Otra revisada"),ISNUMBER(I51)),I51,"Pendiente")))</x:f>
      </x:c>
      <x:c r="X51" s="15" t="str">
        <x:f>IF(COUNTA(A51:V51)=0,"",IF(AND(ISNUMBER(J51),ISNUMBER(K51)),ROUND(J51*K51,2),"Pendiente"))</x:f>
      </x:c>
      <x:c r="Y51" s="15" t="str">
        <x:f>IF(COUNTA(A51:V51)=0,"",IF(D51="Ordinario",IF(AND(ISNUMBER(F51),ISNUMBER(W51),ISNUMBER(L51),ISNUMBER(N51)),ROUND(F51+W51+N51-L51,2),"Pendiente"),IF(ISNUMBER(U51),U51,"Pendiente")))</x:f>
      </x:c>
      <x:c r="Z51" s="12" t="str">
        <x:f>IF(COUNTA(A51:V51)=0,"",IF(OR(IF(ISNUMBER(W51),ROUND(W51,2)&lt;&gt;W51,FALSE),IF(ISNUMBER(J51),ROUND(J51,2)&lt;&gt;J51,FALSE),IF(ISNUMBER(U51),ROUND(U51,2)&lt;&gt;U51,FALSE)),"Revisar céntimos",IF(COUNTA(A51:V51)=0,"",IF(IF(AND(H51="Documento",D51="Ordinario",ISNUMBER(F51),ISNUMBER(G51),ISNUMBER(I51)),AND(ABS(ROUND(F51*G51,2)-I51)&gt;0.01,V51=""),FALSE),"Explicar cuota documento",IF(COUNTA(A51:V51)=0,"",IF(OR(NOT(ISNUMBER(K51)),K51&lt;0,K51&gt;1,NOT(ISNUMBER(M51)),M51&lt;0,M51&gt;1,NOT(OR(S51="Sí",S51="No"))),"Revisar tipos / bien",IF(COUNTA(A51:V51)=0,"",IF(OR(A51="",OR(ISNUMBER(FIND("*",A51)),ISNUMBER(FIND("?",A51))),COUNTIFS('Lineas'!$A$8:$A$107,A51)&lt;&gt;1),"ID línea inválido",IF(OR(B51="",COUNTIFS('Documentos'!$A$8:$A$107,B51)&lt;&gt;1),"Documento inexistente / duplicado",IF(OR(C51="",D51="",T51&lt;&gt;"Confirmado",AC51&lt;&gt;"Revisado"),"Completar / revisar",IF(OR(NOT(ISNUMBER(F51)),NOT(ISNUMBER(W51)),NOT(ISNUMBER(X51)),NOT(ISNUMBER(L51)),NOT(ISNUMBER(N51)),NOT(ISNUMBER(O51)),NOT(ISNUMBER(P51)),NOT(ISNUMBER(Q51)),NOT(ISNUMBER(R51)),NOT(ISNUMBER(Y51)),S51=""),"Faltan importes / fechas",IF(OR(AND(D51="Ordinario",OR(NOT(ISNUMBER(G51)),G51&lt;0,G51&gt;1)),AND(D51&lt;&gt;"Ordinario",E51=""),AND(OR(D51="Exenta",D51="No sujeta"),OR(G51&lt;&gt;"",W51&lt;&gt;0))),"Revisar tratamiento",IF(OR(AND(ABS(X51-L51)&gt;0.01,V51=""),AND(W51&gt;=0,OR(P51&lt;0,P51&gt;W51)),AND(W51&lt;0,OR(P51&gt;0,P51&lt;W51)),AND(S51="Sí",O51&lt;&gt;0)),"Revisar retención / deducción / bien",IF(OR(ROUND(F51,2)&lt;&gt;F51,ROUND(L51,2)&lt;&gt;L51,ROUND(N51,2)&lt;&gt;N51,ROUND(O51,2)&lt;&gt;O51,ROUND(P51,2)&lt;&gt;P51),"Revisar céntimos","Revisado"))))))))))))))</x:f>
      </x:c>
      <x:c r="AA51" s="12" t="str">
        <x:f>IF(B51="","",IF(COUNTIFS('Documentos'!$A$8:$A$107,B51)=1,INDEX('Documentos'!$B$8:$B$107,MATCH(B51,'Documentos'!$A$8:$A$107,0)),"Pendiente"))</x:f>
      </x:c>
      <x:c r="AB51" s="12" t="str">
        <x:f>IF(B51="","",IF(COUNTIFS('Documentos'!$A$8:$A$107,B51)=1,INDEX('Documentos'!$C$8:$C$107,MATCH(B51,'Documentos'!$A$8:$A$107,0)),"Pendiente"))</x:f>
      </x:c>
      <x:c r="AC51" s="12" t="str">
        <x:f>IF(B51="","",IF(COUNTIFS('Documentos'!$A$8:$A$107,B51)=1,INDEX('Documentos'!$T$8:$T$107,MATCH(B51,'Documentos'!$A$8:$A$107,0)),"Pendiente"))</x:f>
      </x:c>
      <x:c r="AD51" s="12" t="str">
        <x:f>IF(Z51="","",IF(Z51="Revisado","Sí","No"))</x:f>
      </x:c>
      <x:c r="AE51" s="12" t="str">
        <x:f>IF(ISNUMBER(Q51),YEAR(Q51),"")</x:f>
      </x:c>
      <x:c r="AF51" s="12" t="str">
        <x:f>IF(ISNUMBER(Q51),INT((MONTH(Q51)-1)/3)+1,"")</x:f>
      </x:c>
      <x:c r="AG51" s="12" t="str">
        <x:f>IF(ISNUMBER(R51),YEAR(R51),"")</x:f>
      </x:c>
      <x:c r="AH51" s="12" t="str">
        <x:f>IF(ISNUMBER(R51),INT((MONTH(R51)-1)/3)+1,"")</x:f>
      </x:c>
      <x:c r="AI51" s="15" t="str">
        <x:f>IF(A51="","",ROUND(SUMIFS('IRPF cobros'!$D$8:$D$107,'IRPF cobros'!$B$8:$B$107,A51,'IRPF cobros'!$I$8:$I$107,"Revisado"),2))</x:f>
      </x:c>
      <x:c r="AJ51" s="12" t="str">
        <x:f>IF(A51="","",IF('Instrucciones'!$B$7&lt;&gt;"Cobros/pagos confirmado","",IF(AND(ISNUMBER(O51),ISNUMBER(AI51),ABS(O51-AI51)&lt;=0.01),"","Revisar importe no imputado")))</x:f>
      </x:c>
    </x:row>
    <x:row r="52" ht="23" customHeight="1">
      <x:c r="A52" s="11"/>
      <x:c r="B52" s="11"/>
      <x:c r="C52" s="11"/>
      <x:c r="D52" s="11"/>
      <x:c r="E52" s="11"/>
      <x:c r="F52" s="14"/>
      <x:c r="G52" s="16"/>
      <x:c r="H52" s="11"/>
      <x:c r="I52" s="14"/>
      <x:c r="J52" s="14"/>
      <x:c r="K52" s="16"/>
      <x:c r="L52" s="14"/>
      <x:c r="M52" s="16"/>
      <x:c r="N52" s="14"/>
      <x:c r="O52" s="14"/>
      <x:c r="P52" s="14"/>
      <x:c r="Q52" s="13"/>
      <x:c r="R52" s="13"/>
      <x:c r="S52" s="11"/>
      <x:c r="T52" s="11"/>
      <x:c r="U52" s="14"/>
      <x:c r="V52" s="11"/>
      <x:c r="W52" s="15" t="str">
        <x:f>IF(COUNTA(A52:V52)=0,"",IF(D52="Ordinario",IF(H52="Calcular",IF(AND(ISNUMBER(F52),ISNUMBER(G52)),ROUND(F52*G52,2),"Pendiente"),IF(AND(H52="Documento",ISNUMBER(I52)),I52,"Pendiente")),IF(AND(OR(D52="Exenta",D52="No sujeta",D52="Otra revisada"),ISNUMBER(I52)),I52,"Pendiente")))</x:f>
      </x:c>
      <x:c r="X52" s="15" t="str">
        <x:f>IF(COUNTA(A52:V52)=0,"",IF(AND(ISNUMBER(J52),ISNUMBER(K52)),ROUND(J52*K52,2),"Pendiente"))</x:f>
      </x:c>
      <x:c r="Y52" s="15" t="str">
        <x:f>IF(COUNTA(A52:V52)=0,"",IF(D52="Ordinario",IF(AND(ISNUMBER(F52),ISNUMBER(W52),ISNUMBER(L52),ISNUMBER(N52)),ROUND(F52+W52+N52-L52,2),"Pendiente"),IF(ISNUMBER(U52),U52,"Pendiente")))</x:f>
      </x:c>
      <x:c r="Z52" s="12" t="str">
        <x:f>IF(COUNTA(A52:V52)=0,"",IF(OR(IF(ISNUMBER(W52),ROUND(W52,2)&lt;&gt;W52,FALSE),IF(ISNUMBER(J52),ROUND(J52,2)&lt;&gt;J52,FALSE),IF(ISNUMBER(U52),ROUND(U52,2)&lt;&gt;U52,FALSE)),"Revisar céntimos",IF(COUNTA(A52:V52)=0,"",IF(IF(AND(H52="Documento",D52="Ordinario",ISNUMBER(F52),ISNUMBER(G52),ISNUMBER(I52)),AND(ABS(ROUND(F52*G52,2)-I52)&gt;0.01,V52=""),FALSE),"Explicar cuota documento",IF(COUNTA(A52:V52)=0,"",IF(OR(NOT(ISNUMBER(K52)),K52&lt;0,K52&gt;1,NOT(ISNUMBER(M52)),M52&lt;0,M52&gt;1,NOT(OR(S52="Sí",S52="No"))),"Revisar tipos / bien",IF(COUNTA(A52:V52)=0,"",IF(OR(A52="",OR(ISNUMBER(FIND("*",A52)),ISNUMBER(FIND("?",A52))),COUNTIFS('Lineas'!$A$8:$A$107,A52)&lt;&gt;1),"ID línea inválido",IF(OR(B52="",COUNTIFS('Documentos'!$A$8:$A$107,B52)&lt;&gt;1),"Documento inexistente / duplicado",IF(OR(C52="",D52="",T52&lt;&gt;"Confirmado",AC52&lt;&gt;"Revisado"),"Completar / revisar",IF(OR(NOT(ISNUMBER(F52)),NOT(ISNUMBER(W52)),NOT(ISNUMBER(X52)),NOT(ISNUMBER(L52)),NOT(ISNUMBER(N52)),NOT(ISNUMBER(O52)),NOT(ISNUMBER(P52)),NOT(ISNUMBER(Q52)),NOT(ISNUMBER(R52)),NOT(ISNUMBER(Y52)),S52=""),"Faltan importes / fechas",IF(OR(AND(D52="Ordinario",OR(NOT(ISNUMBER(G52)),G52&lt;0,G52&gt;1)),AND(D52&lt;&gt;"Ordinario",E52=""),AND(OR(D52="Exenta",D52="No sujeta"),OR(G52&lt;&gt;"",W52&lt;&gt;0))),"Revisar tratamiento",IF(OR(AND(ABS(X52-L52)&gt;0.01,V52=""),AND(W52&gt;=0,OR(P52&lt;0,P52&gt;W52)),AND(W52&lt;0,OR(P52&gt;0,P52&lt;W52)),AND(S52="Sí",O52&lt;&gt;0)),"Revisar retención / deducción / bien",IF(OR(ROUND(F52,2)&lt;&gt;F52,ROUND(L52,2)&lt;&gt;L52,ROUND(N52,2)&lt;&gt;N52,ROUND(O52,2)&lt;&gt;O52,ROUND(P52,2)&lt;&gt;P52),"Revisar céntimos","Revisado"))))))))))))))</x:f>
      </x:c>
      <x:c r="AA52" s="12" t="str">
        <x:f>IF(B52="","",IF(COUNTIFS('Documentos'!$A$8:$A$107,B52)=1,INDEX('Documentos'!$B$8:$B$107,MATCH(B52,'Documentos'!$A$8:$A$107,0)),"Pendiente"))</x:f>
      </x:c>
      <x:c r="AB52" s="12" t="str">
        <x:f>IF(B52="","",IF(COUNTIFS('Documentos'!$A$8:$A$107,B52)=1,INDEX('Documentos'!$C$8:$C$107,MATCH(B52,'Documentos'!$A$8:$A$107,0)),"Pendiente"))</x:f>
      </x:c>
      <x:c r="AC52" s="12" t="str">
        <x:f>IF(B52="","",IF(COUNTIFS('Documentos'!$A$8:$A$107,B52)=1,INDEX('Documentos'!$T$8:$T$107,MATCH(B52,'Documentos'!$A$8:$A$107,0)),"Pendiente"))</x:f>
      </x:c>
      <x:c r="AD52" s="12" t="str">
        <x:f>IF(Z52="","",IF(Z52="Revisado","Sí","No"))</x:f>
      </x:c>
      <x:c r="AE52" s="12" t="str">
        <x:f>IF(ISNUMBER(Q52),YEAR(Q52),"")</x:f>
      </x:c>
      <x:c r="AF52" s="12" t="str">
        <x:f>IF(ISNUMBER(Q52),INT((MONTH(Q52)-1)/3)+1,"")</x:f>
      </x:c>
      <x:c r="AG52" s="12" t="str">
        <x:f>IF(ISNUMBER(R52),YEAR(R52),"")</x:f>
      </x:c>
      <x:c r="AH52" s="12" t="str">
        <x:f>IF(ISNUMBER(R52),INT((MONTH(R52)-1)/3)+1,"")</x:f>
      </x:c>
      <x:c r="AI52" s="15" t="str">
        <x:f>IF(A52="","",ROUND(SUMIFS('IRPF cobros'!$D$8:$D$107,'IRPF cobros'!$B$8:$B$107,A52,'IRPF cobros'!$I$8:$I$107,"Revisado"),2))</x:f>
      </x:c>
      <x:c r="AJ52" s="12" t="str">
        <x:f>IF(A52="","",IF('Instrucciones'!$B$7&lt;&gt;"Cobros/pagos confirmado","",IF(AND(ISNUMBER(O52),ISNUMBER(AI52),ABS(O52-AI52)&lt;=0.01),"","Revisar importe no imputado")))</x:f>
      </x:c>
    </x:row>
    <x:row r="53" ht="23" customHeight="1">
      <x:c r="A53" s="11"/>
      <x:c r="B53" s="11"/>
      <x:c r="C53" s="11"/>
      <x:c r="D53" s="11"/>
      <x:c r="E53" s="11"/>
      <x:c r="F53" s="14"/>
      <x:c r="G53" s="16"/>
      <x:c r="H53" s="11"/>
      <x:c r="I53" s="14"/>
      <x:c r="J53" s="14"/>
      <x:c r="K53" s="16"/>
      <x:c r="L53" s="14"/>
      <x:c r="M53" s="16"/>
      <x:c r="N53" s="14"/>
      <x:c r="O53" s="14"/>
      <x:c r="P53" s="14"/>
      <x:c r="Q53" s="13"/>
      <x:c r="R53" s="13"/>
      <x:c r="S53" s="11"/>
      <x:c r="T53" s="11"/>
      <x:c r="U53" s="14"/>
      <x:c r="V53" s="11"/>
      <x:c r="W53" s="15" t="str">
        <x:f>IF(COUNTA(A53:V53)=0,"",IF(D53="Ordinario",IF(H53="Calcular",IF(AND(ISNUMBER(F53),ISNUMBER(G53)),ROUND(F53*G53,2),"Pendiente"),IF(AND(H53="Documento",ISNUMBER(I53)),I53,"Pendiente")),IF(AND(OR(D53="Exenta",D53="No sujeta",D53="Otra revisada"),ISNUMBER(I53)),I53,"Pendiente")))</x:f>
      </x:c>
      <x:c r="X53" s="15" t="str">
        <x:f>IF(COUNTA(A53:V53)=0,"",IF(AND(ISNUMBER(J53),ISNUMBER(K53)),ROUND(J53*K53,2),"Pendiente"))</x:f>
      </x:c>
      <x:c r="Y53" s="15" t="str">
        <x:f>IF(COUNTA(A53:V53)=0,"",IF(D53="Ordinario",IF(AND(ISNUMBER(F53),ISNUMBER(W53),ISNUMBER(L53),ISNUMBER(N53)),ROUND(F53+W53+N53-L53,2),"Pendiente"),IF(ISNUMBER(U53),U53,"Pendiente")))</x:f>
      </x:c>
      <x:c r="Z53" s="12" t="str">
        <x:f>IF(COUNTA(A53:V53)=0,"",IF(OR(IF(ISNUMBER(W53),ROUND(W53,2)&lt;&gt;W53,FALSE),IF(ISNUMBER(J53),ROUND(J53,2)&lt;&gt;J53,FALSE),IF(ISNUMBER(U53),ROUND(U53,2)&lt;&gt;U53,FALSE)),"Revisar céntimos",IF(COUNTA(A53:V53)=0,"",IF(IF(AND(H53="Documento",D53="Ordinario",ISNUMBER(F53),ISNUMBER(G53),ISNUMBER(I53)),AND(ABS(ROUND(F53*G53,2)-I53)&gt;0.01,V53=""),FALSE),"Explicar cuota documento",IF(COUNTA(A53:V53)=0,"",IF(OR(NOT(ISNUMBER(K53)),K53&lt;0,K53&gt;1,NOT(ISNUMBER(M53)),M53&lt;0,M53&gt;1,NOT(OR(S53="Sí",S53="No"))),"Revisar tipos / bien",IF(COUNTA(A53:V53)=0,"",IF(OR(A53="",OR(ISNUMBER(FIND("*",A53)),ISNUMBER(FIND("?",A53))),COUNTIFS('Lineas'!$A$8:$A$107,A53)&lt;&gt;1),"ID línea inválido",IF(OR(B53="",COUNTIFS('Documentos'!$A$8:$A$107,B53)&lt;&gt;1),"Documento inexistente / duplicado",IF(OR(C53="",D53="",T53&lt;&gt;"Confirmado",AC53&lt;&gt;"Revisado"),"Completar / revisar",IF(OR(NOT(ISNUMBER(F53)),NOT(ISNUMBER(W53)),NOT(ISNUMBER(X53)),NOT(ISNUMBER(L53)),NOT(ISNUMBER(N53)),NOT(ISNUMBER(O53)),NOT(ISNUMBER(P53)),NOT(ISNUMBER(Q53)),NOT(ISNUMBER(R53)),NOT(ISNUMBER(Y53)),S53=""),"Faltan importes / fechas",IF(OR(AND(D53="Ordinario",OR(NOT(ISNUMBER(G53)),G53&lt;0,G53&gt;1)),AND(D53&lt;&gt;"Ordinario",E53=""),AND(OR(D53="Exenta",D53="No sujeta"),OR(G53&lt;&gt;"",W53&lt;&gt;0))),"Revisar tratamiento",IF(OR(AND(ABS(X53-L53)&gt;0.01,V53=""),AND(W53&gt;=0,OR(P53&lt;0,P53&gt;W53)),AND(W53&lt;0,OR(P53&gt;0,P53&lt;W53)),AND(S53="Sí",O53&lt;&gt;0)),"Revisar retención / deducción / bien",IF(OR(ROUND(F53,2)&lt;&gt;F53,ROUND(L53,2)&lt;&gt;L53,ROUND(N53,2)&lt;&gt;N53,ROUND(O53,2)&lt;&gt;O53,ROUND(P53,2)&lt;&gt;P53),"Revisar céntimos","Revisado"))))))))))))))</x:f>
      </x:c>
      <x:c r="AA53" s="12" t="str">
        <x:f>IF(B53="","",IF(COUNTIFS('Documentos'!$A$8:$A$107,B53)=1,INDEX('Documentos'!$B$8:$B$107,MATCH(B53,'Documentos'!$A$8:$A$107,0)),"Pendiente"))</x:f>
      </x:c>
      <x:c r="AB53" s="12" t="str">
        <x:f>IF(B53="","",IF(COUNTIFS('Documentos'!$A$8:$A$107,B53)=1,INDEX('Documentos'!$C$8:$C$107,MATCH(B53,'Documentos'!$A$8:$A$107,0)),"Pendiente"))</x:f>
      </x:c>
      <x:c r="AC53" s="12" t="str">
        <x:f>IF(B53="","",IF(COUNTIFS('Documentos'!$A$8:$A$107,B53)=1,INDEX('Documentos'!$T$8:$T$107,MATCH(B53,'Documentos'!$A$8:$A$107,0)),"Pendiente"))</x:f>
      </x:c>
      <x:c r="AD53" s="12" t="str">
        <x:f>IF(Z53="","",IF(Z53="Revisado","Sí","No"))</x:f>
      </x:c>
      <x:c r="AE53" s="12" t="str">
        <x:f>IF(ISNUMBER(Q53),YEAR(Q53),"")</x:f>
      </x:c>
      <x:c r="AF53" s="12" t="str">
        <x:f>IF(ISNUMBER(Q53),INT((MONTH(Q53)-1)/3)+1,"")</x:f>
      </x:c>
      <x:c r="AG53" s="12" t="str">
        <x:f>IF(ISNUMBER(R53),YEAR(R53),"")</x:f>
      </x:c>
      <x:c r="AH53" s="12" t="str">
        <x:f>IF(ISNUMBER(R53),INT((MONTH(R53)-1)/3)+1,"")</x:f>
      </x:c>
      <x:c r="AI53" s="15" t="str">
        <x:f>IF(A53="","",ROUND(SUMIFS('IRPF cobros'!$D$8:$D$107,'IRPF cobros'!$B$8:$B$107,A53,'IRPF cobros'!$I$8:$I$107,"Revisado"),2))</x:f>
      </x:c>
      <x:c r="AJ53" s="12" t="str">
        <x:f>IF(A53="","",IF('Instrucciones'!$B$7&lt;&gt;"Cobros/pagos confirmado","",IF(AND(ISNUMBER(O53),ISNUMBER(AI53),ABS(O53-AI53)&lt;=0.01),"","Revisar importe no imputado")))</x:f>
      </x:c>
    </x:row>
    <x:row r="54" ht="23" customHeight="1">
      <x:c r="A54" s="11"/>
      <x:c r="B54" s="11"/>
      <x:c r="C54" s="11"/>
      <x:c r="D54" s="11"/>
      <x:c r="E54" s="11"/>
      <x:c r="F54" s="14"/>
      <x:c r="G54" s="16"/>
      <x:c r="H54" s="11"/>
      <x:c r="I54" s="14"/>
      <x:c r="J54" s="14"/>
      <x:c r="K54" s="16"/>
      <x:c r="L54" s="14"/>
      <x:c r="M54" s="16"/>
      <x:c r="N54" s="14"/>
      <x:c r="O54" s="14"/>
      <x:c r="P54" s="14"/>
      <x:c r="Q54" s="13"/>
      <x:c r="R54" s="13"/>
      <x:c r="S54" s="11"/>
      <x:c r="T54" s="11"/>
      <x:c r="U54" s="14"/>
      <x:c r="V54" s="11"/>
      <x:c r="W54" s="15" t="str">
        <x:f>IF(COUNTA(A54:V54)=0,"",IF(D54="Ordinario",IF(H54="Calcular",IF(AND(ISNUMBER(F54),ISNUMBER(G54)),ROUND(F54*G54,2),"Pendiente"),IF(AND(H54="Documento",ISNUMBER(I54)),I54,"Pendiente")),IF(AND(OR(D54="Exenta",D54="No sujeta",D54="Otra revisada"),ISNUMBER(I54)),I54,"Pendiente")))</x:f>
      </x:c>
      <x:c r="X54" s="15" t="str">
        <x:f>IF(COUNTA(A54:V54)=0,"",IF(AND(ISNUMBER(J54),ISNUMBER(K54)),ROUND(J54*K54,2),"Pendiente"))</x:f>
      </x:c>
      <x:c r="Y54" s="15" t="str">
        <x:f>IF(COUNTA(A54:V54)=0,"",IF(D54="Ordinario",IF(AND(ISNUMBER(F54),ISNUMBER(W54),ISNUMBER(L54),ISNUMBER(N54)),ROUND(F54+W54+N54-L54,2),"Pendiente"),IF(ISNUMBER(U54),U54,"Pendiente")))</x:f>
      </x:c>
      <x:c r="Z54" s="12" t="str">
        <x:f>IF(COUNTA(A54:V54)=0,"",IF(OR(IF(ISNUMBER(W54),ROUND(W54,2)&lt;&gt;W54,FALSE),IF(ISNUMBER(J54),ROUND(J54,2)&lt;&gt;J54,FALSE),IF(ISNUMBER(U54),ROUND(U54,2)&lt;&gt;U54,FALSE)),"Revisar céntimos",IF(COUNTA(A54:V54)=0,"",IF(IF(AND(H54="Documento",D54="Ordinario",ISNUMBER(F54),ISNUMBER(G54),ISNUMBER(I54)),AND(ABS(ROUND(F54*G54,2)-I54)&gt;0.01,V54=""),FALSE),"Explicar cuota documento",IF(COUNTA(A54:V54)=0,"",IF(OR(NOT(ISNUMBER(K54)),K54&lt;0,K54&gt;1,NOT(ISNUMBER(M54)),M54&lt;0,M54&gt;1,NOT(OR(S54="Sí",S54="No"))),"Revisar tipos / bien",IF(COUNTA(A54:V54)=0,"",IF(OR(A54="",OR(ISNUMBER(FIND("*",A54)),ISNUMBER(FIND("?",A54))),COUNTIFS('Lineas'!$A$8:$A$107,A54)&lt;&gt;1),"ID línea inválido",IF(OR(B54="",COUNTIFS('Documentos'!$A$8:$A$107,B54)&lt;&gt;1),"Documento inexistente / duplicado",IF(OR(C54="",D54="",T54&lt;&gt;"Confirmado",AC54&lt;&gt;"Revisado"),"Completar / revisar",IF(OR(NOT(ISNUMBER(F54)),NOT(ISNUMBER(W54)),NOT(ISNUMBER(X54)),NOT(ISNUMBER(L54)),NOT(ISNUMBER(N54)),NOT(ISNUMBER(O54)),NOT(ISNUMBER(P54)),NOT(ISNUMBER(Q54)),NOT(ISNUMBER(R54)),NOT(ISNUMBER(Y54)),S54=""),"Faltan importes / fechas",IF(OR(AND(D54="Ordinario",OR(NOT(ISNUMBER(G54)),G54&lt;0,G54&gt;1)),AND(D54&lt;&gt;"Ordinario",E54=""),AND(OR(D54="Exenta",D54="No sujeta"),OR(G54&lt;&gt;"",W54&lt;&gt;0))),"Revisar tratamiento",IF(OR(AND(ABS(X54-L54)&gt;0.01,V54=""),AND(W54&gt;=0,OR(P54&lt;0,P54&gt;W54)),AND(W54&lt;0,OR(P54&gt;0,P54&lt;W54)),AND(S54="Sí",O54&lt;&gt;0)),"Revisar retención / deducción / bien",IF(OR(ROUND(F54,2)&lt;&gt;F54,ROUND(L54,2)&lt;&gt;L54,ROUND(N54,2)&lt;&gt;N54,ROUND(O54,2)&lt;&gt;O54,ROUND(P54,2)&lt;&gt;P54),"Revisar céntimos","Revisado"))))))))))))))</x:f>
      </x:c>
      <x:c r="AA54" s="12" t="str">
        <x:f>IF(B54="","",IF(COUNTIFS('Documentos'!$A$8:$A$107,B54)=1,INDEX('Documentos'!$B$8:$B$107,MATCH(B54,'Documentos'!$A$8:$A$107,0)),"Pendiente"))</x:f>
      </x:c>
      <x:c r="AB54" s="12" t="str">
        <x:f>IF(B54="","",IF(COUNTIFS('Documentos'!$A$8:$A$107,B54)=1,INDEX('Documentos'!$C$8:$C$107,MATCH(B54,'Documentos'!$A$8:$A$107,0)),"Pendiente"))</x:f>
      </x:c>
      <x:c r="AC54" s="12" t="str">
        <x:f>IF(B54="","",IF(COUNTIFS('Documentos'!$A$8:$A$107,B54)=1,INDEX('Documentos'!$T$8:$T$107,MATCH(B54,'Documentos'!$A$8:$A$107,0)),"Pendiente"))</x:f>
      </x:c>
      <x:c r="AD54" s="12" t="str">
        <x:f>IF(Z54="","",IF(Z54="Revisado","Sí","No"))</x:f>
      </x:c>
      <x:c r="AE54" s="12" t="str">
        <x:f>IF(ISNUMBER(Q54),YEAR(Q54),"")</x:f>
      </x:c>
      <x:c r="AF54" s="12" t="str">
        <x:f>IF(ISNUMBER(Q54),INT((MONTH(Q54)-1)/3)+1,"")</x:f>
      </x:c>
      <x:c r="AG54" s="12" t="str">
        <x:f>IF(ISNUMBER(R54),YEAR(R54),"")</x:f>
      </x:c>
      <x:c r="AH54" s="12" t="str">
        <x:f>IF(ISNUMBER(R54),INT((MONTH(R54)-1)/3)+1,"")</x:f>
      </x:c>
      <x:c r="AI54" s="15" t="str">
        <x:f>IF(A54="","",ROUND(SUMIFS('IRPF cobros'!$D$8:$D$107,'IRPF cobros'!$B$8:$B$107,A54,'IRPF cobros'!$I$8:$I$107,"Revisado"),2))</x:f>
      </x:c>
      <x:c r="AJ54" s="12" t="str">
        <x:f>IF(A54="","",IF('Instrucciones'!$B$7&lt;&gt;"Cobros/pagos confirmado","",IF(AND(ISNUMBER(O54),ISNUMBER(AI54),ABS(O54-AI54)&lt;=0.01),"","Revisar importe no imputado")))</x:f>
      </x:c>
    </x:row>
    <x:row r="55" ht="23" customHeight="1">
      <x:c r="A55" s="11"/>
      <x:c r="B55" s="11"/>
      <x:c r="C55" s="11"/>
      <x:c r="D55" s="11"/>
      <x:c r="E55" s="11"/>
      <x:c r="F55" s="14"/>
      <x:c r="G55" s="16"/>
      <x:c r="H55" s="11"/>
      <x:c r="I55" s="14"/>
      <x:c r="J55" s="14"/>
      <x:c r="K55" s="16"/>
      <x:c r="L55" s="14"/>
      <x:c r="M55" s="16"/>
      <x:c r="N55" s="14"/>
      <x:c r="O55" s="14"/>
      <x:c r="P55" s="14"/>
      <x:c r="Q55" s="13"/>
      <x:c r="R55" s="13"/>
      <x:c r="S55" s="11"/>
      <x:c r="T55" s="11"/>
      <x:c r="U55" s="14"/>
      <x:c r="V55" s="11"/>
      <x:c r="W55" s="15" t="str">
        <x:f>IF(COUNTA(A55:V55)=0,"",IF(D55="Ordinario",IF(H55="Calcular",IF(AND(ISNUMBER(F55),ISNUMBER(G55)),ROUND(F55*G55,2),"Pendiente"),IF(AND(H55="Documento",ISNUMBER(I55)),I55,"Pendiente")),IF(AND(OR(D55="Exenta",D55="No sujeta",D55="Otra revisada"),ISNUMBER(I55)),I55,"Pendiente")))</x:f>
      </x:c>
      <x:c r="X55" s="15" t="str">
        <x:f>IF(COUNTA(A55:V55)=0,"",IF(AND(ISNUMBER(J55),ISNUMBER(K55)),ROUND(J55*K55,2),"Pendiente"))</x:f>
      </x:c>
      <x:c r="Y55" s="15" t="str">
        <x:f>IF(COUNTA(A55:V55)=0,"",IF(D55="Ordinario",IF(AND(ISNUMBER(F55),ISNUMBER(W55),ISNUMBER(L55),ISNUMBER(N55)),ROUND(F55+W55+N55-L55,2),"Pendiente"),IF(ISNUMBER(U55),U55,"Pendiente")))</x:f>
      </x:c>
      <x:c r="Z55" s="12" t="str">
        <x:f>IF(COUNTA(A55:V55)=0,"",IF(OR(IF(ISNUMBER(W55),ROUND(W55,2)&lt;&gt;W55,FALSE),IF(ISNUMBER(J55),ROUND(J55,2)&lt;&gt;J55,FALSE),IF(ISNUMBER(U55),ROUND(U55,2)&lt;&gt;U55,FALSE)),"Revisar céntimos",IF(COUNTA(A55:V55)=0,"",IF(IF(AND(H55="Documento",D55="Ordinario",ISNUMBER(F55),ISNUMBER(G55),ISNUMBER(I55)),AND(ABS(ROUND(F55*G55,2)-I55)&gt;0.01,V55=""),FALSE),"Explicar cuota documento",IF(COUNTA(A55:V55)=0,"",IF(OR(NOT(ISNUMBER(K55)),K55&lt;0,K55&gt;1,NOT(ISNUMBER(M55)),M55&lt;0,M55&gt;1,NOT(OR(S55="Sí",S55="No"))),"Revisar tipos / bien",IF(COUNTA(A55:V55)=0,"",IF(OR(A55="",OR(ISNUMBER(FIND("*",A55)),ISNUMBER(FIND("?",A55))),COUNTIFS('Lineas'!$A$8:$A$107,A55)&lt;&gt;1),"ID línea inválido",IF(OR(B55="",COUNTIFS('Documentos'!$A$8:$A$107,B55)&lt;&gt;1),"Documento inexistente / duplicado",IF(OR(C55="",D55="",T55&lt;&gt;"Confirmado",AC55&lt;&gt;"Revisado"),"Completar / revisar",IF(OR(NOT(ISNUMBER(F55)),NOT(ISNUMBER(W55)),NOT(ISNUMBER(X55)),NOT(ISNUMBER(L55)),NOT(ISNUMBER(N55)),NOT(ISNUMBER(O55)),NOT(ISNUMBER(P55)),NOT(ISNUMBER(Q55)),NOT(ISNUMBER(R55)),NOT(ISNUMBER(Y55)),S55=""),"Faltan importes / fechas",IF(OR(AND(D55="Ordinario",OR(NOT(ISNUMBER(G55)),G55&lt;0,G55&gt;1)),AND(D55&lt;&gt;"Ordinario",E55=""),AND(OR(D55="Exenta",D55="No sujeta"),OR(G55&lt;&gt;"",W55&lt;&gt;0))),"Revisar tratamiento",IF(OR(AND(ABS(X55-L55)&gt;0.01,V55=""),AND(W55&gt;=0,OR(P55&lt;0,P55&gt;W55)),AND(W55&lt;0,OR(P55&gt;0,P55&lt;W55)),AND(S55="Sí",O55&lt;&gt;0)),"Revisar retención / deducción / bien",IF(OR(ROUND(F55,2)&lt;&gt;F55,ROUND(L55,2)&lt;&gt;L55,ROUND(N55,2)&lt;&gt;N55,ROUND(O55,2)&lt;&gt;O55,ROUND(P55,2)&lt;&gt;P55),"Revisar céntimos","Revisado"))))))))))))))</x:f>
      </x:c>
      <x:c r="AA55" s="12" t="str">
        <x:f>IF(B55="","",IF(COUNTIFS('Documentos'!$A$8:$A$107,B55)=1,INDEX('Documentos'!$B$8:$B$107,MATCH(B55,'Documentos'!$A$8:$A$107,0)),"Pendiente"))</x:f>
      </x:c>
      <x:c r="AB55" s="12" t="str">
        <x:f>IF(B55="","",IF(COUNTIFS('Documentos'!$A$8:$A$107,B55)=1,INDEX('Documentos'!$C$8:$C$107,MATCH(B55,'Documentos'!$A$8:$A$107,0)),"Pendiente"))</x:f>
      </x:c>
      <x:c r="AC55" s="12" t="str">
        <x:f>IF(B55="","",IF(COUNTIFS('Documentos'!$A$8:$A$107,B55)=1,INDEX('Documentos'!$T$8:$T$107,MATCH(B55,'Documentos'!$A$8:$A$107,0)),"Pendiente"))</x:f>
      </x:c>
      <x:c r="AD55" s="12" t="str">
        <x:f>IF(Z55="","",IF(Z55="Revisado","Sí","No"))</x:f>
      </x:c>
      <x:c r="AE55" s="12" t="str">
        <x:f>IF(ISNUMBER(Q55),YEAR(Q55),"")</x:f>
      </x:c>
      <x:c r="AF55" s="12" t="str">
        <x:f>IF(ISNUMBER(Q55),INT((MONTH(Q55)-1)/3)+1,"")</x:f>
      </x:c>
      <x:c r="AG55" s="12" t="str">
        <x:f>IF(ISNUMBER(R55),YEAR(R55),"")</x:f>
      </x:c>
      <x:c r="AH55" s="12" t="str">
        <x:f>IF(ISNUMBER(R55),INT((MONTH(R55)-1)/3)+1,"")</x:f>
      </x:c>
      <x:c r="AI55" s="15" t="str">
        <x:f>IF(A55="","",ROUND(SUMIFS('IRPF cobros'!$D$8:$D$107,'IRPF cobros'!$B$8:$B$107,A55,'IRPF cobros'!$I$8:$I$107,"Revisado"),2))</x:f>
      </x:c>
      <x:c r="AJ55" s="12" t="str">
        <x:f>IF(A55="","",IF('Instrucciones'!$B$7&lt;&gt;"Cobros/pagos confirmado","",IF(AND(ISNUMBER(O55),ISNUMBER(AI55),ABS(O55-AI55)&lt;=0.01),"","Revisar importe no imputado")))</x:f>
      </x:c>
    </x:row>
    <x:row r="56" ht="23" customHeight="1">
      <x:c r="A56" s="11"/>
      <x:c r="B56" s="11"/>
      <x:c r="C56" s="11"/>
      <x:c r="D56" s="11"/>
      <x:c r="E56" s="11"/>
      <x:c r="F56" s="14"/>
      <x:c r="G56" s="16"/>
      <x:c r="H56" s="11"/>
      <x:c r="I56" s="14"/>
      <x:c r="J56" s="14"/>
      <x:c r="K56" s="16"/>
      <x:c r="L56" s="14"/>
      <x:c r="M56" s="16"/>
      <x:c r="N56" s="14"/>
      <x:c r="O56" s="14"/>
      <x:c r="P56" s="14"/>
      <x:c r="Q56" s="13"/>
      <x:c r="R56" s="13"/>
      <x:c r="S56" s="11"/>
      <x:c r="T56" s="11"/>
      <x:c r="U56" s="14"/>
      <x:c r="V56" s="11"/>
      <x:c r="W56" s="15" t="str">
        <x:f>IF(COUNTA(A56:V56)=0,"",IF(D56="Ordinario",IF(H56="Calcular",IF(AND(ISNUMBER(F56),ISNUMBER(G56)),ROUND(F56*G56,2),"Pendiente"),IF(AND(H56="Documento",ISNUMBER(I56)),I56,"Pendiente")),IF(AND(OR(D56="Exenta",D56="No sujeta",D56="Otra revisada"),ISNUMBER(I56)),I56,"Pendiente")))</x:f>
      </x:c>
      <x:c r="X56" s="15" t="str">
        <x:f>IF(COUNTA(A56:V56)=0,"",IF(AND(ISNUMBER(J56),ISNUMBER(K56)),ROUND(J56*K56,2),"Pendiente"))</x:f>
      </x:c>
      <x:c r="Y56" s="15" t="str">
        <x:f>IF(COUNTA(A56:V56)=0,"",IF(D56="Ordinario",IF(AND(ISNUMBER(F56),ISNUMBER(W56),ISNUMBER(L56),ISNUMBER(N56)),ROUND(F56+W56+N56-L56,2),"Pendiente"),IF(ISNUMBER(U56),U56,"Pendiente")))</x:f>
      </x:c>
      <x:c r="Z56" s="12" t="str">
        <x:f>IF(COUNTA(A56:V56)=0,"",IF(OR(IF(ISNUMBER(W56),ROUND(W56,2)&lt;&gt;W56,FALSE),IF(ISNUMBER(J56),ROUND(J56,2)&lt;&gt;J56,FALSE),IF(ISNUMBER(U56),ROUND(U56,2)&lt;&gt;U56,FALSE)),"Revisar céntimos",IF(COUNTA(A56:V56)=0,"",IF(IF(AND(H56="Documento",D56="Ordinario",ISNUMBER(F56),ISNUMBER(G56),ISNUMBER(I56)),AND(ABS(ROUND(F56*G56,2)-I56)&gt;0.01,V56=""),FALSE),"Explicar cuota documento",IF(COUNTA(A56:V56)=0,"",IF(OR(NOT(ISNUMBER(K56)),K56&lt;0,K56&gt;1,NOT(ISNUMBER(M56)),M56&lt;0,M56&gt;1,NOT(OR(S56="Sí",S56="No"))),"Revisar tipos / bien",IF(COUNTA(A56:V56)=0,"",IF(OR(A56="",OR(ISNUMBER(FIND("*",A56)),ISNUMBER(FIND("?",A56))),COUNTIFS('Lineas'!$A$8:$A$107,A56)&lt;&gt;1),"ID línea inválido",IF(OR(B56="",COUNTIFS('Documentos'!$A$8:$A$107,B56)&lt;&gt;1),"Documento inexistente / duplicado",IF(OR(C56="",D56="",T56&lt;&gt;"Confirmado",AC56&lt;&gt;"Revisado"),"Completar / revisar",IF(OR(NOT(ISNUMBER(F56)),NOT(ISNUMBER(W56)),NOT(ISNUMBER(X56)),NOT(ISNUMBER(L56)),NOT(ISNUMBER(N56)),NOT(ISNUMBER(O56)),NOT(ISNUMBER(P56)),NOT(ISNUMBER(Q56)),NOT(ISNUMBER(R56)),NOT(ISNUMBER(Y56)),S56=""),"Faltan importes / fechas",IF(OR(AND(D56="Ordinario",OR(NOT(ISNUMBER(G56)),G56&lt;0,G56&gt;1)),AND(D56&lt;&gt;"Ordinario",E56=""),AND(OR(D56="Exenta",D56="No sujeta"),OR(G56&lt;&gt;"",W56&lt;&gt;0))),"Revisar tratamiento",IF(OR(AND(ABS(X56-L56)&gt;0.01,V56=""),AND(W56&gt;=0,OR(P56&lt;0,P56&gt;W56)),AND(W56&lt;0,OR(P56&gt;0,P56&lt;W56)),AND(S56="Sí",O56&lt;&gt;0)),"Revisar retención / deducción / bien",IF(OR(ROUND(F56,2)&lt;&gt;F56,ROUND(L56,2)&lt;&gt;L56,ROUND(N56,2)&lt;&gt;N56,ROUND(O56,2)&lt;&gt;O56,ROUND(P56,2)&lt;&gt;P56),"Revisar céntimos","Revisado"))))))))))))))</x:f>
      </x:c>
      <x:c r="AA56" s="12" t="str">
        <x:f>IF(B56="","",IF(COUNTIFS('Documentos'!$A$8:$A$107,B56)=1,INDEX('Documentos'!$B$8:$B$107,MATCH(B56,'Documentos'!$A$8:$A$107,0)),"Pendiente"))</x:f>
      </x:c>
      <x:c r="AB56" s="12" t="str">
        <x:f>IF(B56="","",IF(COUNTIFS('Documentos'!$A$8:$A$107,B56)=1,INDEX('Documentos'!$C$8:$C$107,MATCH(B56,'Documentos'!$A$8:$A$107,0)),"Pendiente"))</x:f>
      </x:c>
      <x:c r="AC56" s="12" t="str">
        <x:f>IF(B56="","",IF(COUNTIFS('Documentos'!$A$8:$A$107,B56)=1,INDEX('Documentos'!$T$8:$T$107,MATCH(B56,'Documentos'!$A$8:$A$107,0)),"Pendiente"))</x:f>
      </x:c>
      <x:c r="AD56" s="12" t="str">
        <x:f>IF(Z56="","",IF(Z56="Revisado","Sí","No"))</x:f>
      </x:c>
      <x:c r="AE56" s="12" t="str">
        <x:f>IF(ISNUMBER(Q56),YEAR(Q56),"")</x:f>
      </x:c>
      <x:c r="AF56" s="12" t="str">
        <x:f>IF(ISNUMBER(Q56),INT((MONTH(Q56)-1)/3)+1,"")</x:f>
      </x:c>
      <x:c r="AG56" s="12" t="str">
        <x:f>IF(ISNUMBER(R56),YEAR(R56),"")</x:f>
      </x:c>
      <x:c r="AH56" s="12" t="str">
        <x:f>IF(ISNUMBER(R56),INT((MONTH(R56)-1)/3)+1,"")</x:f>
      </x:c>
      <x:c r="AI56" s="15" t="str">
        <x:f>IF(A56="","",ROUND(SUMIFS('IRPF cobros'!$D$8:$D$107,'IRPF cobros'!$B$8:$B$107,A56,'IRPF cobros'!$I$8:$I$107,"Revisado"),2))</x:f>
      </x:c>
      <x:c r="AJ56" s="12" t="str">
        <x:f>IF(A56="","",IF('Instrucciones'!$B$7&lt;&gt;"Cobros/pagos confirmado","",IF(AND(ISNUMBER(O56),ISNUMBER(AI56),ABS(O56-AI56)&lt;=0.01),"","Revisar importe no imputado")))</x:f>
      </x:c>
    </x:row>
    <x:row r="57" ht="23" customHeight="1">
      <x:c r="A57" s="11"/>
      <x:c r="B57" s="11"/>
      <x:c r="C57" s="11"/>
      <x:c r="D57" s="11"/>
      <x:c r="E57" s="11"/>
      <x:c r="F57" s="14"/>
      <x:c r="G57" s="16"/>
      <x:c r="H57" s="11"/>
      <x:c r="I57" s="14"/>
      <x:c r="J57" s="14"/>
      <x:c r="K57" s="16"/>
      <x:c r="L57" s="14"/>
      <x:c r="M57" s="16"/>
      <x:c r="N57" s="14"/>
      <x:c r="O57" s="14"/>
      <x:c r="P57" s="14"/>
      <x:c r="Q57" s="13"/>
      <x:c r="R57" s="13"/>
      <x:c r="S57" s="11"/>
      <x:c r="T57" s="11"/>
      <x:c r="U57" s="14"/>
      <x:c r="V57" s="11"/>
      <x:c r="W57" s="15" t="str">
        <x:f>IF(COUNTA(A57:V57)=0,"",IF(D57="Ordinario",IF(H57="Calcular",IF(AND(ISNUMBER(F57),ISNUMBER(G57)),ROUND(F57*G57,2),"Pendiente"),IF(AND(H57="Documento",ISNUMBER(I57)),I57,"Pendiente")),IF(AND(OR(D57="Exenta",D57="No sujeta",D57="Otra revisada"),ISNUMBER(I57)),I57,"Pendiente")))</x:f>
      </x:c>
      <x:c r="X57" s="15" t="str">
        <x:f>IF(COUNTA(A57:V57)=0,"",IF(AND(ISNUMBER(J57),ISNUMBER(K57)),ROUND(J57*K57,2),"Pendiente"))</x:f>
      </x:c>
      <x:c r="Y57" s="15" t="str">
        <x:f>IF(COUNTA(A57:V57)=0,"",IF(D57="Ordinario",IF(AND(ISNUMBER(F57),ISNUMBER(W57),ISNUMBER(L57),ISNUMBER(N57)),ROUND(F57+W57+N57-L57,2),"Pendiente"),IF(ISNUMBER(U57),U57,"Pendiente")))</x:f>
      </x:c>
      <x:c r="Z57" s="12" t="str">
        <x:f>IF(COUNTA(A57:V57)=0,"",IF(OR(IF(ISNUMBER(W57),ROUND(W57,2)&lt;&gt;W57,FALSE),IF(ISNUMBER(J57),ROUND(J57,2)&lt;&gt;J57,FALSE),IF(ISNUMBER(U57),ROUND(U57,2)&lt;&gt;U57,FALSE)),"Revisar céntimos",IF(COUNTA(A57:V57)=0,"",IF(IF(AND(H57="Documento",D57="Ordinario",ISNUMBER(F57),ISNUMBER(G57),ISNUMBER(I57)),AND(ABS(ROUND(F57*G57,2)-I57)&gt;0.01,V57=""),FALSE),"Explicar cuota documento",IF(COUNTA(A57:V57)=0,"",IF(OR(NOT(ISNUMBER(K57)),K57&lt;0,K57&gt;1,NOT(ISNUMBER(M57)),M57&lt;0,M57&gt;1,NOT(OR(S57="Sí",S57="No"))),"Revisar tipos / bien",IF(COUNTA(A57:V57)=0,"",IF(OR(A57="",OR(ISNUMBER(FIND("*",A57)),ISNUMBER(FIND("?",A57))),COUNTIFS('Lineas'!$A$8:$A$107,A57)&lt;&gt;1),"ID línea inválido",IF(OR(B57="",COUNTIFS('Documentos'!$A$8:$A$107,B57)&lt;&gt;1),"Documento inexistente / duplicado",IF(OR(C57="",D57="",T57&lt;&gt;"Confirmado",AC57&lt;&gt;"Revisado"),"Completar / revisar",IF(OR(NOT(ISNUMBER(F57)),NOT(ISNUMBER(W57)),NOT(ISNUMBER(X57)),NOT(ISNUMBER(L57)),NOT(ISNUMBER(N57)),NOT(ISNUMBER(O57)),NOT(ISNUMBER(P57)),NOT(ISNUMBER(Q57)),NOT(ISNUMBER(R57)),NOT(ISNUMBER(Y57)),S57=""),"Faltan importes / fechas",IF(OR(AND(D57="Ordinario",OR(NOT(ISNUMBER(G57)),G57&lt;0,G57&gt;1)),AND(D57&lt;&gt;"Ordinario",E57=""),AND(OR(D57="Exenta",D57="No sujeta"),OR(G57&lt;&gt;"",W57&lt;&gt;0))),"Revisar tratamiento",IF(OR(AND(ABS(X57-L57)&gt;0.01,V57=""),AND(W57&gt;=0,OR(P57&lt;0,P57&gt;W57)),AND(W57&lt;0,OR(P57&gt;0,P57&lt;W57)),AND(S57="Sí",O57&lt;&gt;0)),"Revisar retención / deducción / bien",IF(OR(ROUND(F57,2)&lt;&gt;F57,ROUND(L57,2)&lt;&gt;L57,ROUND(N57,2)&lt;&gt;N57,ROUND(O57,2)&lt;&gt;O57,ROUND(P57,2)&lt;&gt;P57),"Revisar céntimos","Revisado"))))))))))))))</x:f>
      </x:c>
      <x:c r="AA57" s="12" t="str">
        <x:f>IF(B57="","",IF(COUNTIFS('Documentos'!$A$8:$A$107,B57)=1,INDEX('Documentos'!$B$8:$B$107,MATCH(B57,'Documentos'!$A$8:$A$107,0)),"Pendiente"))</x:f>
      </x:c>
      <x:c r="AB57" s="12" t="str">
        <x:f>IF(B57="","",IF(COUNTIFS('Documentos'!$A$8:$A$107,B57)=1,INDEX('Documentos'!$C$8:$C$107,MATCH(B57,'Documentos'!$A$8:$A$107,0)),"Pendiente"))</x:f>
      </x:c>
      <x:c r="AC57" s="12" t="str">
        <x:f>IF(B57="","",IF(COUNTIFS('Documentos'!$A$8:$A$107,B57)=1,INDEX('Documentos'!$T$8:$T$107,MATCH(B57,'Documentos'!$A$8:$A$107,0)),"Pendiente"))</x:f>
      </x:c>
      <x:c r="AD57" s="12" t="str">
        <x:f>IF(Z57="","",IF(Z57="Revisado","Sí","No"))</x:f>
      </x:c>
      <x:c r="AE57" s="12" t="str">
        <x:f>IF(ISNUMBER(Q57),YEAR(Q57),"")</x:f>
      </x:c>
      <x:c r="AF57" s="12" t="str">
        <x:f>IF(ISNUMBER(Q57),INT((MONTH(Q57)-1)/3)+1,"")</x:f>
      </x:c>
      <x:c r="AG57" s="12" t="str">
        <x:f>IF(ISNUMBER(R57),YEAR(R57),"")</x:f>
      </x:c>
      <x:c r="AH57" s="12" t="str">
        <x:f>IF(ISNUMBER(R57),INT((MONTH(R57)-1)/3)+1,"")</x:f>
      </x:c>
      <x:c r="AI57" s="15" t="str">
        <x:f>IF(A57="","",ROUND(SUMIFS('IRPF cobros'!$D$8:$D$107,'IRPF cobros'!$B$8:$B$107,A57,'IRPF cobros'!$I$8:$I$107,"Revisado"),2))</x:f>
      </x:c>
      <x:c r="AJ57" s="12" t="str">
        <x:f>IF(A57="","",IF('Instrucciones'!$B$7&lt;&gt;"Cobros/pagos confirmado","",IF(AND(ISNUMBER(O57),ISNUMBER(AI57),ABS(O57-AI57)&lt;=0.01),"","Revisar importe no imputado")))</x:f>
      </x:c>
    </x:row>
    <x:row r="58" ht="23" customHeight="1">
      <x:c r="A58" s="11"/>
      <x:c r="B58" s="11"/>
      <x:c r="C58" s="11"/>
      <x:c r="D58" s="11"/>
      <x:c r="E58" s="11"/>
      <x:c r="F58" s="14"/>
      <x:c r="G58" s="16"/>
      <x:c r="H58" s="11"/>
      <x:c r="I58" s="14"/>
      <x:c r="J58" s="14"/>
      <x:c r="K58" s="16"/>
      <x:c r="L58" s="14"/>
      <x:c r="M58" s="16"/>
      <x:c r="N58" s="14"/>
      <x:c r="O58" s="14"/>
      <x:c r="P58" s="14"/>
      <x:c r="Q58" s="13"/>
      <x:c r="R58" s="13"/>
      <x:c r="S58" s="11"/>
      <x:c r="T58" s="11"/>
      <x:c r="U58" s="14"/>
      <x:c r="V58" s="11"/>
      <x:c r="W58" s="15" t="str">
        <x:f>IF(COUNTA(A58:V58)=0,"",IF(D58="Ordinario",IF(H58="Calcular",IF(AND(ISNUMBER(F58),ISNUMBER(G58)),ROUND(F58*G58,2),"Pendiente"),IF(AND(H58="Documento",ISNUMBER(I58)),I58,"Pendiente")),IF(AND(OR(D58="Exenta",D58="No sujeta",D58="Otra revisada"),ISNUMBER(I58)),I58,"Pendiente")))</x:f>
      </x:c>
      <x:c r="X58" s="15" t="str">
        <x:f>IF(COUNTA(A58:V58)=0,"",IF(AND(ISNUMBER(J58),ISNUMBER(K58)),ROUND(J58*K58,2),"Pendiente"))</x:f>
      </x:c>
      <x:c r="Y58" s="15" t="str">
        <x:f>IF(COUNTA(A58:V58)=0,"",IF(D58="Ordinario",IF(AND(ISNUMBER(F58),ISNUMBER(W58),ISNUMBER(L58),ISNUMBER(N58)),ROUND(F58+W58+N58-L58,2),"Pendiente"),IF(ISNUMBER(U58),U58,"Pendiente")))</x:f>
      </x:c>
      <x:c r="Z58" s="12" t="str">
        <x:f>IF(COUNTA(A58:V58)=0,"",IF(OR(IF(ISNUMBER(W58),ROUND(W58,2)&lt;&gt;W58,FALSE),IF(ISNUMBER(J58),ROUND(J58,2)&lt;&gt;J58,FALSE),IF(ISNUMBER(U58),ROUND(U58,2)&lt;&gt;U58,FALSE)),"Revisar céntimos",IF(COUNTA(A58:V58)=0,"",IF(IF(AND(H58="Documento",D58="Ordinario",ISNUMBER(F58),ISNUMBER(G58),ISNUMBER(I58)),AND(ABS(ROUND(F58*G58,2)-I58)&gt;0.01,V58=""),FALSE),"Explicar cuota documento",IF(COUNTA(A58:V58)=0,"",IF(OR(NOT(ISNUMBER(K58)),K58&lt;0,K58&gt;1,NOT(ISNUMBER(M58)),M58&lt;0,M58&gt;1,NOT(OR(S58="Sí",S58="No"))),"Revisar tipos / bien",IF(COUNTA(A58:V58)=0,"",IF(OR(A58="",OR(ISNUMBER(FIND("*",A58)),ISNUMBER(FIND("?",A58))),COUNTIFS('Lineas'!$A$8:$A$107,A58)&lt;&gt;1),"ID línea inválido",IF(OR(B58="",COUNTIFS('Documentos'!$A$8:$A$107,B58)&lt;&gt;1),"Documento inexistente / duplicado",IF(OR(C58="",D58="",T58&lt;&gt;"Confirmado",AC58&lt;&gt;"Revisado"),"Completar / revisar",IF(OR(NOT(ISNUMBER(F58)),NOT(ISNUMBER(W58)),NOT(ISNUMBER(X58)),NOT(ISNUMBER(L58)),NOT(ISNUMBER(N58)),NOT(ISNUMBER(O58)),NOT(ISNUMBER(P58)),NOT(ISNUMBER(Q58)),NOT(ISNUMBER(R58)),NOT(ISNUMBER(Y58)),S58=""),"Faltan importes / fechas",IF(OR(AND(D58="Ordinario",OR(NOT(ISNUMBER(G58)),G58&lt;0,G58&gt;1)),AND(D58&lt;&gt;"Ordinario",E58=""),AND(OR(D58="Exenta",D58="No sujeta"),OR(G58&lt;&gt;"",W58&lt;&gt;0))),"Revisar tratamiento",IF(OR(AND(ABS(X58-L58)&gt;0.01,V58=""),AND(W58&gt;=0,OR(P58&lt;0,P58&gt;W58)),AND(W58&lt;0,OR(P58&gt;0,P58&lt;W58)),AND(S58="Sí",O58&lt;&gt;0)),"Revisar retención / deducción / bien",IF(OR(ROUND(F58,2)&lt;&gt;F58,ROUND(L58,2)&lt;&gt;L58,ROUND(N58,2)&lt;&gt;N58,ROUND(O58,2)&lt;&gt;O58,ROUND(P58,2)&lt;&gt;P58),"Revisar céntimos","Revisado"))))))))))))))</x:f>
      </x:c>
      <x:c r="AA58" s="12" t="str">
        <x:f>IF(B58="","",IF(COUNTIFS('Documentos'!$A$8:$A$107,B58)=1,INDEX('Documentos'!$B$8:$B$107,MATCH(B58,'Documentos'!$A$8:$A$107,0)),"Pendiente"))</x:f>
      </x:c>
      <x:c r="AB58" s="12" t="str">
        <x:f>IF(B58="","",IF(COUNTIFS('Documentos'!$A$8:$A$107,B58)=1,INDEX('Documentos'!$C$8:$C$107,MATCH(B58,'Documentos'!$A$8:$A$107,0)),"Pendiente"))</x:f>
      </x:c>
      <x:c r="AC58" s="12" t="str">
        <x:f>IF(B58="","",IF(COUNTIFS('Documentos'!$A$8:$A$107,B58)=1,INDEX('Documentos'!$T$8:$T$107,MATCH(B58,'Documentos'!$A$8:$A$107,0)),"Pendiente"))</x:f>
      </x:c>
      <x:c r="AD58" s="12" t="str">
        <x:f>IF(Z58="","",IF(Z58="Revisado","Sí","No"))</x:f>
      </x:c>
      <x:c r="AE58" s="12" t="str">
        <x:f>IF(ISNUMBER(Q58),YEAR(Q58),"")</x:f>
      </x:c>
      <x:c r="AF58" s="12" t="str">
        <x:f>IF(ISNUMBER(Q58),INT((MONTH(Q58)-1)/3)+1,"")</x:f>
      </x:c>
      <x:c r="AG58" s="12" t="str">
        <x:f>IF(ISNUMBER(R58),YEAR(R58),"")</x:f>
      </x:c>
      <x:c r="AH58" s="12" t="str">
        <x:f>IF(ISNUMBER(R58),INT((MONTH(R58)-1)/3)+1,"")</x:f>
      </x:c>
      <x:c r="AI58" s="15" t="str">
        <x:f>IF(A58="","",ROUND(SUMIFS('IRPF cobros'!$D$8:$D$107,'IRPF cobros'!$B$8:$B$107,A58,'IRPF cobros'!$I$8:$I$107,"Revisado"),2))</x:f>
      </x:c>
      <x:c r="AJ58" s="12" t="str">
        <x:f>IF(A58="","",IF('Instrucciones'!$B$7&lt;&gt;"Cobros/pagos confirmado","",IF(AND(ISNUMBER(O58),ISNUMBER(AI58),ABS(O58-AI58)&lt;=0.01),"","Revisar importe no imputado")))</x:f>
      </x:c>
    </x:row>
    <x:row r="59" ht="23" customHeight="1">
      <x:c r="A59" s="11"/>
      <x:c r="B59" s="11"/>
      <x:c r="C59" s="11"/>
      <x:c r="D59" s="11"/>
      <x:c r="E59" s="11"/>
      <x:c r="F59" s="14"/>
      <x:c r="G59" s="16"/>
      <x:c r="H59" s="11"/>
      <x:c r="I59" s="14"/>
      <x:c r="J59" s="14"/>
      <x:c r="K59" s="16"/>
      <x:c r="L59" s="14"/>
      <x:c r="M59" s="16"/>
      <x:c r="N59" s="14"/>
      <x:c r="O59" s="14"/>
      <x:c r="P59" s="14"/>
      <x:c r="Q59" s="13"/>
      <x:c r="R59" s="13"/>
      <x:c r="S59" s="11"/>
      <x:c r="T59" s="11"/>
      <x:c r="U59" s="14"/>
      <x:c r="V59" s="11"/>
      <x:c r="W59" s="15" t="str">
        <x:f>IF(COUNTA(A59:V59)=0,"",IF(D59="Ordinario",IF(H59="Calcular",IF(AND(ISNUMBER(F59),ISNUMBER(G59)),ROUND(F59*G59,2),"Pendiente"),IF(AND(H59="Documento",ISNUMBER(I59)),I59,"Pendiente")),IF(AND(OR(D59="Exenta",D59="No sujeta",D59="Otra revisada"),ISNUMBER(I59)),I59,"Pendiente")))</x:f>
      </x:c>
      <x:c r="X59" s="15" t="str">
        <x:f>IF(COUNTA(A59:V59)=0,"",IF(AND(ISNUMBER(J59),ISNUMBER(K59)),ROUND(J59*K59,2),"Pendiente"))</x:f>
      </x:c>
      <x:c r="Y59" s="15" t="str">
        <x:f>IF(COUNTA(A59:V59)=0,"",IF(D59="Ordinario",IF(AND(ISNUMBER(F59),ISNUMBER(W59),ISNUMBER(L59),ISNUMBER(N59)),ROUND(F59+W59+N59-L59,2),"Pendiente"),IF(ISNUMBER(U59),U59,"Pendiente")))</x:f>
      </x:c>
      <x:c r="Z59" s="12" t="str">
        <x:f>IF(COUNTA(A59:V59)=0,"",IF(OR(IF(ISNUMBER(W59),ROUND(W59,2)&lt;&gt;W59,FALSE),IF(ISNUMBER(J59),ROUND(J59,2)&lt;&gt;J59,FALSE),IF(ISNUMBER(U59),ROUND(U59,2)&lt;&gt;U59,FALSE)),"Revisar céntimos",IF(COUNTA(A59:V59)=0,"",IF(IF(AND(H59="Documento",D59="Ordinario",ISNUMBER(F59),ISNUMBER(G59),ISNUMBER(I59)),AND(ABS(ROUND(F59*G59,2)-I59)&gt;0.01,V59=""),FALSE),"Explicar cuota documento",IF(COUNTA(A59:V59)=0,"",IF(OR(NOT(ISNUMBER(K59)),K59&lt;0,K59&gt;1,NOT(ISNUMBER(M59)),M59&lt;0,M59&gt;1,NOT(OR(S59="Sí",S59="No"))),"Revisar tipos / bien",IF(COUNTA(A59:V59)=0,"",IF(OR(A59="",OR(ISNUMBER(FIND("*",A59)),ISNUMBER(FIND("?",A59))),COUNTIFS('Lineas'!$A$8:$A$107,A59)&lt;&gt;1),"ID línea inválido",IF(OR(B59="",COUNTIFS('Documentos'!$A$8:$A$107,B59)&lt;&gt;1),"Documento inexistente / duplicado",IF(OR(C59="",D59="",T59&lt;&gt;"Confirmado",AC59&lt;&gt;"Revisado"),"Completar / revisar",IF(OR(NOT(ISNUMBER(F59)),NOT(ISNUMBER(W59)),NOT(ISNUMBER(X59)),NOT(ISNUMBER(L59)),NOT(ISNUMBER(N59)),NOT(ISNUMBER(O59)),NOT(ISNUMBER(P59)),NOT(ISNUMBER(Q59)),NOT(ISNUMBER(R59)),NOT(ISNUMBER(Y59)),S59=""),"Faltan importes / fechas",IF(OR(AND(D59="Ordinario",OR(NOT(ISNUMBER(G59)),G59&lt;0,G59&gt;1)),AND(D59&lt;&gt;"Ordinario",E59=""),AND(OR(D59="Exenta",D59="No sujeta"),OR(G59&lt;&gt;"",W59&lt;&gt;0))),"Revisar tratamiento",IF(OR(AND(ABS(X59-L59)&gt;0.01,V59=""),AND(W59&gt;=0,OR(P59&lt;0,P59&gt;W59)),AND(W59&lt;0,OR(P59&gt;0,P59&lt;W59)),AND(S59="Sí",O59&lt;&gt;0)),"Revisar retención / deducción / bien",IF(OR(ROUND(F59,2)&lt;&gt;F59,ROUND(L59,2)&lt;&gt;L59,ROUND(N59,2)&lt;&gt;N59,ROUND(O59,2)&lt;&gt;O59,ROUND(P59,2)&lt;&gt;P59),"Revisar céntimos","Revisado"))))))))))))))</x:f>
      </x:c>
      <x:c r="AA59" s="12" t="str">
        <x:f>IF(B59="","",IF(COUNTIFS('Documentos'!$A$8:$A$107,B59)=1,INDEX('Documentos'!$B$8:$B$107,MATCH(B59,'Documentos'!$A$8:$A$107,0)),"Pendiente"))</x:f>
      </x:c>
      <x:c r="AB59" s="12" t="str">
        <x:f>IF(B59="","",IF(COUNTIFS('Documentos'!$A$8:$A$107,B59)=1,INDEX('Documentos'!$C$8:$C$107,MATCH(B59,'Documentos'!$A$8:$A$107,0)),"Pendiente"))</x:f>
      </x:c>
      <x:c r="AC59" s="12" t="str">
        <x:f>IF(B59="","",IF(COUNTIFS('Documentos'!$A$8:$A$107,B59)=1,INDEX('Documentos'!$T$8:$T$107,MATCH(B59,'Documentos'!$A$8:$A$107,0)),"Pendiente"))</x:f>
      </x:c>
      <x:c r="AD59" s="12" t="str">
        <x:f>IF(Z59="","",IF(Z59="Revisado","Sí","No"))</x:f>
      </x:c>
      <x:c r="AE59" s="12" t="str">
        <x:f>IF(ISNUMBER(Q59),YEAR(Q59),"")</x:f>
      </x:c>
      <x:c r="AF59" s="12" t="str">
        <x:f>IF(ISNUMBER(Q59),INT((MONTH(Q59)-1)/3)+1,"")</x:f>
      </x:c>
      <x:c r="AG59" s="12" t="str">
        <x:f>IF(ISNUMBER(R59),YEAR(R59),"")</x:f>
      </x:c>
      <x:c r="AH59" s="12" t="str">
        <x:f>IF(ISNUMBER(R59),INT((MONTH(R59)-1)/3)+1,"")</x:f>
      </x:c>
      <x:c r="AI59" s="15" t="str">
        <x:f>IF(A59="","",ROUND(SUMIFS('IRPF cobros'!$D$8:$D$107,'IRPF cobros'!$B$8:$B$107,A59,'IRPF cobros'!$I$8:$I$107,"Revisado"),2))</x:f>
      </x:c>
      <x:c r="AJ59" s="12" t="str">
        <x:f>IF(A59="","",IF('Instrucciones'!$B$7&lt;&gt;"Cobros/pagos confirmado","",IF(AND(ISNUMBER(O59),ISNUMBER(AI59),ABS(O59-AI59)&lt;=0.01),"","Revisar importe no imputado")))</x:f>
      </x:c>
    </x:row>
    <x:row r="60" ht="23" customHeight="1">
      <x:c r="A60" s="11"/>
      <x:c r="B60" s="11"/>
      <x:c r="C60" s="11"/>
      <x:c r="D60" s="11"/>
      <x:c r="E60" s="11"/>
      <x:c r="F60" s="14"/>
      <x:c r="G60" s="16"/>
      <x:c r="H60" s="11"/>
      <x:c r="I60" s="14"/>
      <x:c r="J60" s="14"/>
      <x:c r="K60" s="16"/>
      <x:c r="L60" s="14"/>
      <x:c r="M60" s="16"/>
      <x:c r="N60" s="14"/>
      <x:c r="O60" s="14"/>
      <x:c r="P60" s="14"/>
      <x:c r="Q60" s="13"/>
      <x:c r="R60" s="13"/>
      <x:c r="S60" s="11"/>
      <x:c r="T60" s="11"/>
      <x:c r="U60" s="14"/>
      <x:c r="V60" s="11"/>
      <x:c r="W60" s="15" t="str">
        <x:f>IF(COUNTA(A60:V60)=0,"",IF(D60="Ordinario",IF(H60="Calcular",IF(AND(ISNUMBER(F60),ISNUMBER(G60)),ROUND(F60*G60,2),"Pendiente"),IF(AND(H60="Documento",ISNUMBER(I60)),I60,"Pendiente")),IF(AND(OR(D60="Exenta",D60="No sujeta",D60="Otra revisada"),ISNUMBER(I60)),I60,"Pendiente")))</x:f>
      </x:c>
      <x:c r="X60" s="15" t="str">
        <x:f>IF(COUNTA(A60:V60)=0,"",IF(AND(ISNUMBER(J60),ISNUMBER(K60)),ROUND(J60*K60,2),"Pendiente"))</x:f>
      </x:c>
      <x:c r="Y60" s="15" t="str">
        <x:f>IF(COUNTA(A60:V60)=0,"",IF(D60="Ordinario",IF(AND(ISNUMBER(F60),ISNUMBER(W60),ISNUMBER(L60),ISNUMBER(N60)),ROUND(F60+W60+N60-L60,2),"Pendiente"),IF(ISNUMBER(U60),U60,"Pendiente")))</x:f>
      </x:c>
      <x:c r="Z60" s="12" t="str">
        <x:f>IF(COUNTA(A60:V60)=0,"",IF(OR(IF(ISNUMBER(W60),ROUND(W60,2)&lt;&gt;W60,FALSE),IF(ISNUMBER(J60),ROUND(J60,2)&lt;&gt;J60,FALSE),IF(ISNUMBER(U60),ROUND(U60,2)&lt;&gt;U60,FALSE)),"Revisar céntimos",IF(COUNTA(A60:V60)=0,"",IF(IF(AND(H60="Documento",D60="Ordinario",ISNUMBER(F60),ISNUMBER(G60),ISNUMBER(I60)),AND(ABS(ROUND(F60*G60,2)-I60)&gt;0.01,V60=""),FALSE),"Explicar cuota documento",IF(COUNTA(A60:V60)=0,"",IF(OR(NOT(ISNUMBER(K60)),K60&lt;0,K60&gt;1,NOT(ISNUMBER(M60)),M60&lt;0,M60&gt;1,NOT(OR(S60="Sí",S60="No"))),"Revisar tipos / bien",IF(COUNTA(A60:V60)=0,"",IF(OR(A60="",OR(ISNUMBER(FIND("*",A60)),ISNUMBER(FIND("?",A60))),COUNTIFS('Lineas'!$A$8:$A$107,A60)&lt;&gt;1),"ID línea inválido",IF(OR(B60="",COUNTIFS('Documentos'!$A$8:$A$107,B60)&lt;&gt;1),"Documento inexistente / duplicado",IF(OR(C60="",D60="",T60&lt;&gt;"Confirmado",AC60&lt;&gt;"Revisado"),"Completar / revisar",IF(OR(NOT(ISNUMBER(F60)),NOT(ISNUMBER(W60)),NOT(ISNUMBER(X60)),NOT(ISNUMBER(L60)),NOT(ISNUMBER(N60)),NOT(ISNUMBER(O60)),NOT(ISNUMBER(P60)),NOT(ISNUMBER(Q60)),NOT(ISNUMBER(R60)),NOT(ISNUMBER(Y60)),S60=""),"Faltan importes / fechas",IF(OR(AND(D60="Ordinario",OR(NOT(ISNUMBER(G60)),G60&lt;0,G60&gt;1)),AND(D60&lt;&gt;"Ordinario",E60=""),AND(OR(D60="Exenta",D60="No sujeta"),OR(G60&lt;&gt;"",W60&lt;&gt;0))),"Revisar tratamiento",IF(OR(AND(ABS(X60-L60)&gt;0.01,V60=""),AND(W60&gt;=0,OR(P60&lt;0,P60&gt;W60)),AND(W60&lt;0,OR(P60&gt;0,P60&lt;W60)),AND(S60="Sí",O60&lt;&gt;0)),"Revisar retención / deducción / bien",IF(OR(ROUND(F60,2)&lt;&gt;F60,ROUND(L60,2)&lt;&gt;L60,ROUND(N60,2)&lt;&gt;N60,ROUND(O60,2)&lt;&gt;O60,ROUND(P60,2)&lt;&gt;P60),"Revisar céntimos","Revisado"))))))))))))))</x:f>
      </x:c>
      <x:c r="AA60" s="12" t="str">
        <x:f>IF(B60="","",IF(COUNTIFS('Documentos'!$A$8:$A$107,B60)=1,INDEX('Documentos'!$B$8:$B$107,MATCH(B60,'Documentos'!$A$8:$A$107,0)),"Pendiente"))</x:f>
      </x:c>
      <x:c r="AB60" s="12" t="str">
        <x:f>IF(B60="","",IF(COUNTIFS('Documentos'!$A$8:$A$107,B60)=1,INDEX('Documentos'!$C$8:$C$107,MATCH(B60,'Documentos'!$A$8:$A$107,0)),"Pendiente"))</x:f>
      </x:c>
      <x:c r="AC60" s="12" t="str">
        <x:f>IF(B60="","",IF(COUNTIFS('Documentos'!$A$8:$A$107,B60)=1,INDEX('Documentos'!$T$8:$T$107,MATCH(B60,'Documentos'!$A$8:$A$107,0)),"Pendiente"))</x:f>
      </x:c>
      <x:c r="AD60" s="12" t="str">
        <x:f>IF(Z60="","",IF(Z60="Revisado","Sí","No"))</x:f>
      </x:c>
      <x:c r="AE60" s="12" t="str">
        <x:f>IF(ISNUMBER(Q60),YEAR(Q60),"")</x:f>
      </x:c>
      <x:c r="AF60" s="12" t="str">
        <x:f>IF(ISNUMBER(Q60),INT((MONTH(Q60)-1)/3)+1,"")</x:f>
      </x:c>
      <x:c r="AG60" s="12" t="str">
        <x:f>IF(ISNUMBER(R60),YEAR(R60),"")</x:f>
      </x:c>
      <x:c r="AH60" s="12" t="str">
        <x:f>IF(ISNUMBER(R60),INT((MONTH(R60)-1)/3)+1,"")</x:f>
      </x:c>
      <x:c r="AI60" s="15" t="str">
        <x:f>IF(A60="","",ROUND(SUMIFS('IRPF cobros'!$D$8:$D$107,'IRPF cobros'!$B$8:$B$107,A60,'IRPF cobros'!$I$8:$I$107,"Revisado"),2))</x:f>
      </x:c>
      <x:c r="AJ60" s="12" t="str">
        <x:f>IF(A60="","",IF('Instrucciones'!$B$7&lt;&gt;"Cobros/pagos confirmado","",IF(AND(ISNUMBER(O60),ISNUMBER(AI60),ABS(O60-AI60)&lt;=0.01),"","Revisar importe no imputado")))</x:f>
      </x:c>
    </x:row>
    <x:row r="61" ht="23" customHeight="1">
      <x:c r="A61" s="11"/>
      <x:c r="B61" s="11"/>
      <x:c r="C61" s="11"/>
      <x:c r="D61" s="11"/>
      <x:c r="E61" s="11"/>
      <x:c r="F61" s="14"/>
      <x:c r="G61" s="16"/>
      <x:c r="H61" s="11"/>
      <x:c r="I61" s="14"/>
      <x:c r="J61" s="14"/>
      <x:c r="K61" s="16"/>
      <x:c r="L61" s="14"/>
      <x:c r="M61" s="16"/>
      <x:c r="N61" s="14"/>
      <x:c r="O61" s="14"/>
      <x:c r="P61" s="14"/>
      <x:c r="Q61" s="13"/>
      <x:c r="R61" s="13"/>
      <x:c r="S61" s="11"/>
      <x:c r="T61" s="11"/>
      <x:c r="U61" s="14"/>
      <x:c r="V61" s="11"/>
      <x:c r="W61" s="15" t="str">
        <x:f>IF(COUNTA(A61:V61)=0,"",IF(D61="Ordinario",IF(H61="Calcular",IF(AND(ISNUMBER(F61),ISNUMBER(G61)),ROUND(F61*G61,2),"Pendiente"),IF(AND(H61="Documento",ISNUMBER(I61)),I61,"Pendiente")),IF(AND(OR(D61="Exenta",D61="No sujeta",D61="Otra revisada"),ISNUMBER(I61)),I61,"Pendiente")))</x:f>
      </x:c>
      <x:c r="X61" s="15" t="str">
        <x:f>IF(COUNTA(A61:V61)=0,"",IF(AND(ISNUMBER(J61),ISNUMBER(K61)),ROUND(J61*K61,2),"Pendiente"))</x:f>
      </x:c>
      <x:c r="Y61" s="15" t="str">
        <x:f>IF(COUNTA(A61:V61)=0,"",IF(D61="Ordinario",IF(AND(ISNUMBER(F61),ISNUMBER(W61),ISNUMBER(L61),ISNUMBER(N61)),ROUND(F61+W61+N61-L61,2),"Pendiente"),IF(ISNUMBER(U61),U61,"Pendiente")))</x:f>
      </x:c>
      <x:c r="Z61" s="12" t="str">
        <x:f>IF(COUNTA(A61:V61)=0,"",IF(OR(IF(ISNUMBER(W61),ROUND(W61,2)&lt;&gt;W61,FALSE),IF(ISNUMBER(J61),ROUND(J61,2)&lt;&gt;J61,FALSE),IF(ISNUMBER(U61),ROUND(U61,2)&lt;&gt;U61,FALSE)),"Revisar céntimos",IF(COUNTA(A61:V61)=0,"",IF(IF(AND(H61="Documento",D61="Ordinario",ISNUMBER(F61),ISNUMBER(G61),ISNUMBER(I61)),AND(ABS(ROUND(F61*G61,2)-I61)&gt;0.01,V61=""),FALSE),"Explicar cuota documento",IF(COUNTA(A61:V61)=0,"",IF(OR(NOT(ISNUMBER(K61)),K61&lt;0,K61&gt;1,NOT(ISNUMBER(M61)),M61&lt;0,M61&gt;1,NOT(OR(S61="Sí",S61="No"))),"Revisar tipos / bien",IF(COUNTA(A61:V61)=0,"",IF(OR(A61="",OR(ISNUMBER(FIND("*",A61)),ISNUMBER(FIND("?",A61))),COUNTIFS('Lineas'!$A$8:$A$107,A61)&lt;&gt;1),"ID línea inválido",IF(OR(B61="",COUNTIFS('Documentos'!$A$8:$A$107,B61)&lt;&gt;1),"Documento inexistente / duplicado",IF(OR(C61="",D61="",T61&lt;&gt;"Confirmado",AC61&lt;&gt;"Revisado"),"Completar / revisar",IF(OR(NOT(ISNUMBER(F61)),NOT(ISNUMBER(W61)),NOT(ISNUMBER(X61)),NOT(ISNUMBER(L61)),NOT(ISNUMBER(N61)),NOT(ISNUMBER(O61)),NOT(ISNUMBER(P61)),NOT(ISNUMBER(Q61)),NOT(ISNUMBER(R61)),NOT(ISNUMBER(Y61)),S61=""),"Faltan importes / fechas",IF(OR(AND(D61="Ordinario",OR(NOT(ISNUMBER(G61)),G61&lt;0,G61&gt;1)),AND(D61&lt;&gt;"Ordinario",E61=""),AND(OR(D61="Exenta",D61="No sujeta"),OR(G61&lt;&gt;"",W61&lt;&gt;0))),"Revisar tratamiento",IF(OR(AND(ABS(X61-L61)&gt;0.01,V61=""),AND(W61&gt;=0,OR(P61&lt;0,P61&gt;W61)),AND(W61&lt;0,OR(P61&gt;0,P61&lt;W61)),AND(S61="Sí",O61&lt;&gt;0)),"Revisar retención / deducción / bien",IF(OR(ROUND(F61,2)&lt;&gt;F61,ROUND(L61,2)&lt;&gt;L61,ROUND(N61,2)&lt;&gt;N61,ROUND(O61,2)&lt;&gt;O61,ROUND(P61,2)&lt;&gt;P61),"Revisar céntimos","Revisado"))))))))))))))</x:f>
      </x:c>
      <x:c r="AA61" s="12" t="str">
        <x:f>IF(B61="","",IF(COUNTIFS('Documentos'!$A$8:$A$107,B61)=1,INDEX('Documentos'!$B$8:$B$107,MATCH(B61,'Documentos'!$A$8:$A$107,0)),"Pendiente"))</x:f>
      </x:c>
      <x:c r="AB61" s="12" t="str">
        <x:f>IF(B61="","",IF(COUNTIFS('Documentos'!$A$8:$A$107,B61)=1,INDEX('Documentos'!$C$8:$C$107,MATCH(B61,'Documentos'!$A$8:$A$107,0)),"Pendiente"))</x:f>
      </x:c>
      <x:c r="AC61" s="12" t="str">
        <x:f>IF(B61="","",IF(COUNTIFS('Documentos'!$A$8:$A$107,B61)=1,INDEX('Documentos'!$T$8:$T$107,MATCH(B61,'Documentos'!$A$8:$A$107,0)),"Pendiente"))</x:f>
      </x:c>
      <x:c r="AD61" s="12" t="str">
        <x:f>IF(Z61="","",IF(Z61="Revisado","Sí","No"))</x:f>
      </x:c>
      <x:c r="AE61" s="12" t="str">
        <x:f>IF(ISNUMBER(Q61),YEAR(Q61),"")</x:f>
      </x:c>
      <x:c r="AF61" s="12" t="str">
        <x:f>IF(ISNUMBER(Q61),INT((MONTH(Q61)-1)/3)+1,"")</x:f>
      </x:c>
      <x:c r="AG61" s="12" t="str">
        <x:f>IF(ISNUMBER(R61),YEAR(R61),"")</x:f>
      </x:c>
      <x:c r="AH61" s="12" t="str">
        <x:f>IF(ISNUMBER(R61),INT((MONTH(R61)-1)/3)+1,"")</x:f>
      </x:c>
      <x:c r="AI61" s="15" t="str">
        <x:f>IF(A61="","",ROUND(SUMIFS('IRPF cobros'!$D$8:$D$107,'IRPF cobros'!$B$8:$B$107,A61,'IRPF cobros'!$I$8:$I$107,"Revisado"),2))</x:f>
      </x:c>
      <x:c r="AJ61" s="12" t="str">
        <x:f>IF(A61="","",IF('Instrucciones'!$B$7&lt;&gt;"Cobros/pagos confirmado","",IF(AND(ISNUMBER(O61),ISNUMBER(AI61),ABS(O61-AI61)&lt;=0.01),"","Revisar importe no imputado")))</x:f>
      </x:c>
    </x:row>
    <x:row r="62" ht="23" customHeight="1">
      <x:c r="A62" s="11"/>
      <x:c r="B62" s="11"/>
      <x:c r="C62" s="11"/>
      <x:c r="D62" s="11"/>
      <x:c r="E62" s="11"/>
      <x:c r="F62" s="14"/>
      <x:c r="G62" s="16"/>
      <x:c r="H62" s="11"/>
      <x:c r="I62" s="14"/>
      <x:c r="J62" s="14"/>
      <x:c r="K62" s="16"/>
      <x:c r="L62" s="14"/>
      <x:c r="M62" s="16"/>
      <x:c r="N62" s="14"/>
      <x:c r="O62" s="14"/>
      <x:c r="P62" s="14"/>
      <x:c r="Q62" s="13"/>
      <x:c r="R62" s="13"/>
      <x:c r="S62" s="11"/>
      <x:c r="T62" s="11"/>
      <x:c r="U62" s="14"/>
      <x:c r="V62" s="11"/>
      <x:c r="W62" s="15" t="str">
        <x:f>IF(COUNTA(A62:V62)=0,"",IF(D62="Ordinario",IF(H62="Calcular",IF(AND(ISNUMBER(F62),ISNUMBER(G62)),ROUND(F62*G62,2),"Pendiente"),IF(AND(H62="Documento",ISNUMBER(I62)),I62,"Pendiente")),IF(AND(OR(D62="Exenta",D62="No sujeta",D62="Otra revisada"),ISNUMBER(I62)),I62,"Pendiente")))</x:f>
      </x:c>
      <x:c r="X62" s="15" t="str">
        <x:f>IF(COUNTA(A62:V62)=0,"",IF(AND(ISNUMBER(J62),ISNUMBER(K62)),ROUND(J62*K62,2),"Pendiente"))</x:f>
      </x:c>
      <x:c r="Y62" s="15" t="str">
        <x:f>IF(COUNTA(A62:V62)=0,"",IF(D62="Ordinario",IF(AND(ISNUMBER(F62),ISNUMBER(W62),ISNUMBER(L62),ISNUMBER(N62)),ROUND(F62+W62+N62-L62,2),"Pendiente"),IF(ISNUMBER(U62),U62,"Pendiente")))</x:f>
      </x:c>
      <x:c r="Z62" s="12" t="str">
        <x:f>IF(COUNTA(A62:V62)=0,"",IF(OR(IF(ISNUMBER(W62),ROUND(W62,2)&lt;&gt;W62,FALSE),IF(ISNUMBER(J62),ROUND(J62,2)&lt;&gt;J62,FALSE),IF(ISNUMBER(U62),ROUND(U62,2)&lt;&gt;U62,FALSE)),"Revisar céntimos",IF(COUNTA(A62:V62)=0,"",IF(IF(AND(H62="Documento",D62="Ordinario",ISNUMBER(F62),ISNUMBER(G62),ISNUMBER(I62)),AND(ABS(ROUND(F62*G62,2)-I62)&gt;0.01,V62=""),FALSE),"Explicar cuota documento",IF(COUNTA(A62:V62)=0,"",IF(OR(NOT(ISNUMBER(K62)),K62&lt;0,K62&gt;1,NOT(ISNUMBER(M62)),M62&lt;0,M62&gt;1,NOT(OR(S62="Sí",S62="No"))),"Revisar tipos / bien",IF(COUNTA(A62:V62)=0,"",IF(OR(A62="",OR(ISNUMBER(FIND("*",A62)),ISNUMBER(FIND("?",A62))),COUNTIFS('Lineas'!$A$8:$A$107,A62)&lt;&gt;1),"ID línea inválido",IF(OR(B62="",COUNTIFS('Documentos'!$A$8:$A$107,B62)&lt;&gt;1),"Documento inexistente / duplicado",IF(OR(C62="",D62="",T62&lt;&gt;"Confirmado",AC62&lt;&gt;"Revisado"),"Completar / revisar",IF(OR(NOT(ISNUMBER(F62)),NOT(ISNUMBER(W62)),NOT(ISNUMBER(X62)),NOT(ISNUMBER(L62)),NOT(ISNUMBER(N62)),NOT(ISNUMBER(O62)),NOT(ISNUMBER(P62)),NOT(ISNUMBER(Q62)),NOT(ISNUMBER(R62)),NOT(ISNUMBER(Y62)),S62=""),"Faltan importes / fechas",IF(OR(AND(D62="Ordinario",OR(NOT(ISNUMBER(G62)),G62&lt;0,G62&gt;1)),AND(D62&lt;&gt;"Ordinario",E62=""),AND(OR(D62="Exenta",D62="No sujeta"),OR(G62&lt;&gt;"",W62&lt;&gt;0))),"Revisar tratamiento",IF(OR(AND(ABS(X62-L62)&gt;0.01,V62=""),AND(W62&gt;=0,OR(P62&lt;0,P62&gt;W62)),AND(W62&lt;0,OR(P62&gt;0,P62&lt;W62)),AND(S62="Sí",O62&lt;&gt;0)),"Revisar retención / deducción / bien",IF(OR(ROUND(F62,2)&lt;&gt;F62,ROUND(L62,2)&lt;&gt;L62,ROUND(N62,2)&lt;&gt;N62,ROUND(O62,2)&lt;&gt;O62,ROUND(P62,2)&lt;&gt;P62),"Revisar céntimos","Revisado"))))))))))))))</x:f>
      </x:c>
      <x:c r="AA62" s="12" t="str">
        <x:f>IF(B62="","",IF(COUNTIFS('Documentos'!$A$8:$A$107,B62)=1,INDEX('Documentos'!$B$8:$B$107,MATCH(B62,'Documentos'!$A$8:$A$107,0)),"Pendiente"))</x:f>
      </x:c>
      <x:c r="AB62" s="12" t="str">
        <x:f>IF(B62="","",IF(COUNTIFS('Documentos'!$A$8:$A$107,B62)=1,INDEX('Documentos'!$C$8:$C$107,MATCH(B62,'Documentos'!$A$8:$A$107,0)),"Pendiente"))</x:f>
      </x:c>
      <x:c r="AC62" s="12" t="str">
        <x:f>IF(B62="","",IF(COUNTIFS('Documentos'!$A$8:$A$107,B62)=1,INDEX('Documentos'!$T$8:$T$107,MATCH(B62,'Documentos'!$A$8:$A$107,0)),"Pendiente"))</x:f>
      </x:c>
      <x:c r="AD62" s="12" t="str">
        <x:f>IF(Z62="","",IF(Z62="Revisado","Sí","No"))</x:f>
      </x:c>
      <x:c r="AE62" s="12" t="str">
        <x:f>IF(ISNUMBER(Q62),YEAR(Q62),"")</x:f>
      </x:c>
      <x:c r="AF62" s="12" t="str">
        <x:f>IF(ISNUMBER(Q62),INT((MONTH(Q62)-1)/3)+1,"")</x:f>
      </x:c>
      <x:c r="AG62" s="12" t="str">
        <x:f>IF(ISNUMBER(R62),YEAR(R62),"")</x:f>
      </x:c>
      <x:c r="AH62" s="12" t="str">
        <x:f>IF(ISNUMBER(R62),INT((MONTH(R62)-1)/3)+1,"")</x:f>
      </x:c>
      <x:c r="AI62" s="15" t="str">
        <x:f>IF(A62="","",ROUND(SUMIFS('IRPF cobros'!$D$8:$D$107,'IRPF cobros'!$B$8:$B$107,A62,'IRPF cobros'!$I$8:$I$107,"Revisado"),2))</x:f>
      </x:c>
      <x:c r="AJ62" s="12" t="str">
        <x:f>IF(A62="","",IF('Instrucciones'!$B$7&lt;&gt;"Cobros/pagos confirmado","",IF(AND(ISNUMBER(O62),ISNUMBER(AI62),ABS(O62-AI62)&lt;=0.01),"","Revisar importe no imputado")))</x:f>
      </x:c>
    </x:row>
    <x:row r="63" ht="23" customHeight="1">
      <x:c r="A63" s="11"/>
      <x:c r="B63" s="11"/>
      <x:c r="C63" s="11"/>
      <x:c r="D63" s="11"/>
      <x:c r="E63" s="11"/>
      <x:c r="F63" s="14"/>
      <x:c r="G63" s="16"/>
      <x:c r="H63" s="11"/>
      <x:c r="I63" s="14"/>
      <x:c r="J63" s="14"/>
      <x:c r="K63" s="16"/>
      <x:c r="L63" s="14"/>
      <x:c r="M63" s="16"/>
      <x:c r="N63" s="14"/>
      <x:c r="O63" s="14"/>
      <x:c r="P63" s="14"/>
      <x:c r="Q63" s="13"/>
      <x:c r="R63" s="13"/>
      <x:c r="S63" s="11"/>
      <x:c r="T63" s="11"/>
      <x:c r="U63" s="14"/>
      <x:c r="V63" s="11"/>
      <x:c r="W63" s="15" t="str">
        <x:f>IF(COUNTA(A63:V63)=0,"",IF(D63="Ordinario",IF(H63="Calcular",IF(AND(ISNUMBER(F63),ISNUMBER(G63)),ROUND(F63*G63,2),"Pendiente"),IF(AND(H63="Documento",ISNUMBER(I63)),I63,"Pendiente")),IF(AND(OR(D63="Exenta",D63="No sujeta",D63="Otra revisada"),ISNUMBER(I63)),I63,"Pendiente")))</x:f>
      </x:c>
      <x:c r="X63" s="15" t="str">
        <x:f>IF(COUNTA(A63:V63)=0,"",IF(AND(ISNUMBER(J63),ISNUMBER(K63)),ROUND(J63*K63,2),"Pendiente"))</x:f>
      </x:c>
      <x:c r="Y63" s="15" t="str">
        <x:f>IF(COUNTA(A63:V63)=0,"",IF(D63="Ordinario",IF(AND(ISNUMBER(F63),ISNUMBER(W63),ISNUMBER(L63),ISNUMBER(N63)),ROUND(F63+W63+N63-L63,2),"Pendiente"),IF(ISNUMBER(U63),U63,"Pendiente")))</x:f>
      </x:c>
      <x:c r="Z63" s="12" t="str">
        <x:f>IF(COUNTA(A63:V63)=0,"",IF(OR(IF(ISNUMBER(W63),ROUND(W63,2)&lt;&gt;W63,FALSE),IF(ISNUMBER(J63),ROUND(J63,2)&lt;&gt;J63,FALSE),IF(ISNUMBER(U63),ROUND(U63,2)&lt;&gt;U63,FALSE)),"Revisar céntimos",IF(COUNTA(A63:V63)=0,"",IF(IF(AND(H63="Documento",D63="Ordinario",ISNUMBER(F63),ISNUMBER(G63),ISNUMBER(I63)),AND(ABS(ROUND(F63*G63,2)-I63)&gt;0.01,V63=""),FALSE),"Explicar cuota documento",IF(COUNTA(A63:V63)=0,"",IF(OR(NOT(ISNUMBER(K63)),K63&lt;0,K63&gt;1,NOT(ISNUMBER(M63)),M63&lt;0,M63&gt;1,NOT(OR(S63="Sí",S63="No"))),"Revisar tipos / bien",IF(COUNTA(A63:V63)=0,"",IF(OR(A63="",OR(ISNUMBER(FIND("*",A63)),ISNUMBER(FIND("?",A63))),COUNTIFS('Lineas'!$A$8:$A$107,A63)&lt;&gt;1),"ID línea inválido",IF(OR(B63="",COUNTIFS('Documentos'!$A$8:$A$107,B63)&lt;&gt;1),"Documento inexistente / duplicado",IF(OR(C63="",D63="",T63&lt;&gt;"Confirmado",AC63&lt;&gt;"Revisado"),"Completar / revisar",IF(OR(NOT(ISNUMBER(F63)),NOT(ISNUMBER(W63)),NOT(ISNUMBER(X63)),NOT(ISNUMBER(L63)),NOT(ISNUMBER(N63)),NOT(ISNUMBER(O63)),NOT(ISNUMBER(P63)),NOT(ISNUMBER(Q63)),NOT(ISNUMBER(R63)),NOT(ISNUMBER(Y63)),S63=""),"Faltan importes / fechas",IF(OR(AND(D63="Ordinario",OR(NOT(ISNUMBER(G63)),G63&lt;0,G63&gt;1)),AND(D63&lt;&gt;"Ordinario",E63=""),AND(OR(D63="Exenta",D63="No sujeta"),OR(G63&lt;&gt;"",W63&lt;&gt;0))),"Revisar tratamiento",IF(OR(AND(ABS(X63-L63)&gt;0.01,V63=""),AND(W63&gt;=0,OR(P63&lt;0,P63&gt;W63)),AND(W63&lt;0,OR(P63&gt;0,P63&lt;W63)),AND(S63="Sí",O63&lt;&gt;0)),"Revisar retención / deducción / bien",IF(OR(ROUND(F63,2)&lt;&gt;F63,ROUND(L63,2)&lt;&gt;L63,ROUND(N63,2)&lt;&gt;N63,ROUND(O63,2)&lt;&gt;O63,ROUND(P63,2)&lt;&gt;P63),"Revisar céntimos","Revisado"))))))))))))))</x:f>
      </x:c>
      <x:c r="AA63" s="12" t="str">
        <x:f>IF(B63="","",IF(COUNTIFS('Documentos'!$A$8:$A$107,B63)=1,INDEX('Documentos'!$B$8:$B$107,MATCH(B63,'Documentos'!$A$8:$A$107,0)),"Pendiente"))</x:f>
      </x:c>
      <x:c r="AB63" s="12" t="str">
        <x:f>IF(B63="","",IF(COUNTIFS('Documentos'!$A$8:$A$107,B63)=1,INDEX('Documentos'!$C$8:$C$107,MATCH(B63,'Documentos'!$A$8:$A$107,0)),"Pendiente"))</x:f>
      </x:c>
      <x:c r="AC63" s="12" t="str">
        <x:f>IF(B63="","",IF(COUNTIFS('Documentos'!$A$8:$A$107,B63)=1,INDEX('Documentos'!$T$8:$T$107,MATCH(B63,'Documentos'!$A$8:$A$107,0)),"Pendiente"))</x:f>
      </x:c>
      <x:c r="AD63" s="12" t="str">
        <x:f>IF(Z63="","",IF(Z63="Revisado","Sí","No"))</x:f>
      </x:c>
      <x:c r="AE63" s="12" t="str">
        <x:f>IF(ISNUMBER(Q63),YEAR(Q63),"")</x:f>
      </x:c>
      <x:c r="AF63" s="12" t="str">
        <x:f>IF(ISNUMBER(Q63),INT((MONTH(Q63)-1)/3)+1,"")</x:f>
      </x:c>
      <x:c r="AG63" s="12" t="str">
        <x:f>IF(ISNUMBER(R63),YEAR(R63),"")</x:f>
      </x:c>
      <x:c r="AH63" s="12" t="str">
        <x:f>IF(ISNUMBER(R63),INT((MONTH(R63)-1)/3)+1,"")</x:f>
      </x:c>
      <x:c r="AI63" s="15" t="str">
        <x:f>IF(A63="","",ROUND(SUMIFS('IRPF cobros'!$D$8:$D$107,'IRPF cobros'!$B$8:$B$107,A63,'IRPF cobros'!$I$8:$I$107,"Revisado"),2))</x:f>
      </x:c>
      <x:c r="AJ63" s="12" t="str">
        <x:f>IF(A63="","",IF('Instrucciones'!$B$7&lt;&gt;"Cobros/pagos confirmado","",IF(AND(ISNUMBER(O63),ISNUMBER(AI63),ABS(O63-AI63)&lt;=0.01),"","Revisar importe no imputado")))</x:f>
      </x:c>
    </x:row>
    <x:row r="64" ht="23" customHeight="1">
      <x:c r="A64" s="11"/>
      <x:c r="B64" s="11"/>
      <x:c r="C64" s="11"/>
      <x:c r="D64" s="11"/>
      <x:c r="E64" s="11"/>
      <x:c r="F64" s="14"/>
      <x:c r="G64" s="16"/>
      <x:c r="H64" s="11"/>
      <x:c r="I64" s="14"/>
      <x:c r="J64" s="14"/>
      <x:c r="K64" s="16"/>
      <x:c r="L64" s="14"/>
      <x:c r="M64" s="16"/>
      <x:c r="N64" s="14"/>
      <x:c r="O64" s="14"/>
      <x:c r="P64" s="14"/>
      <x:c r="Q64" s="13"/>
      <x:c r="R64" s="13"/>
      <x:c r="S64" s="11"/>
      <x:c r="T64" s="11"/>
      <x:c r="U64" s="14"/>
      <x:c r="V64" s="11"/>
      <x:c r="W64" s="15" t="str">
        <x:f>IF(COUNTA(A64:V64)=0,"",IF(D64="Ordinario",IF(H64="Calcular",IF(AND(ISNUMBER(F64),ISNUMBER(G64)),ROUND(F64*G64,2),"Pendiente"),IF(AND(H64="Documento",ISNUMBER(I64)),I64,"Pendiente")),IF(AND(OR(D64="Exenta",D64="No sujeta",D64="Otra revisada"),ISNUMBER(I64)),I64,"Pendiente")))</x:f>
      </x:c>
      <x:c r="X64" s="15" t="str">
        <x:f>IF(COUNTA(A64:V64)=0,"",IF(AND(ISNUMBER(J64),ISNUMBER(K64)),ROUND(J64*K64,2),"Pendiente"))</x:f>
      </x:c>
      <x:c r="Y64" s="15" t="str">
        <x:f>IF(COUNTA(A64:V64)=0,"",IF(D64="Ordinario",IF(AND(ISNUMBER(F64),ISNUMBER(W64),ISNUMBER(L64),ISNUMBER(N64)),ROUND(F64+W64+N64-L64,2),"Pendiente"),IF(ISNUMBER(U64),U64,"Pendiente")))</x:f>
      </x:c>
      <x:c r="Z64" s="12" t="str">
        <x:f>IF(COUNTA(A64:V64)=0,"",IF(OR(IF(ISNUMBER(W64),ROUND(W64,2)&lt;&gt;W64,FALSE),IF(ISNUMBER(J64),ROUND(J64,2)&lt;&gt;J64,FALSE),IF(ISNUMBER(U64),ROUND(U64,2)&lt;&gt;U64,FALSE)),"Revisar céntimos",IF(COUNTA(A64:V64)=0,"",IF(IF(AND(H64="Documento",D64="Ordinario",ISNUMBER(F64),ISNUMBER(G64),ISNUMBER(I64)),AND(ABS(ROUND(F64*G64,2)-I64)&gt;0.01,V64=""),FALSE),"Explicar cuota documento",IF(COUNTA(A64:V64)=0,"",IF(OR(NOT(ISNUMBER(K64)),K64&lt;0,K64&gt;1,NOT(ISNUMBER(M64)),M64&lt;0,M64&gt;1,NOT(OR(S64="Sí",S64="No"))),"Revisar tipos / bien",IF(COUNTA(A64:V64)=0,"",IF(OR(A64="",OR(ISNUMBER(FIND("*",A64)),ISNUMBER(FIND("?",A64))),COUNTIFS('Lineas'!$A$8:$A$107,A64)&lt;&gt;1),"ID línea inválido",IF(OR(B64="",COUNTIFS('Documentos'!$A$8:$A$107,B64)&lt;&gt;1),"Documento inexistente / duplicado",IF(OR(C64="",D64="",T64&lt;&gt;"Confirmado",AC64&lt;&gt;"Revisado"),"Completar / revisar",IF(OR(NOT(ISNUMBER(F64)),NOT(ISNUMBER(W64)),NOT(ISNUMBER(X64)),NOT(ISNUMBER(L64)),NOT(ISNUMBER(N64)),NOT(ISNUMBER(O64)),NOT(ISNUMBER(P64)),NOT(ISNUMBER(Q64)),NOT(ISNUMBER(R64)),NOT(ISNUMBER(Y64)),S64=""),"Faltan importes / fechas",IF(OR(AND(D64="Ordinario",OR(NOT(ISNUMBER(G64)),G64&lt;0,G64&gt;1)),AND(D64&lt;&gt;"Ordinario",E64=""),AND(OR(D64="Exenta",D64="No sujeta"),OR(G64&lt;&gt;"",W64&lt;&gt;0))),"Revisar tratamiento",IF(OR(AND(ABS(X64-L64)&gt;0.01,V64=""),AND(W64&gt;=0,OR(P64&lt;0,P64&gt;W64)),AND(W64&lt;0,OR(P64&gt;0,P64&lt;W64)),AND(S64="Sí",O64&lt;&gt;0)),"Revisar retención / deducción / bien",IF(OR(ROUND(F64,2)&lt;&gt;F64,ROUND(L64,2)&lt;&gt;L64,ROUND(N64,2)&lt;&gt;N64,ROUND(O64,2)&lt;&gt;O64,ROUND(P64,2)&lt;&gt;P64),"Revisar céntimos","Revisado"))))))))))))))</x:f>
      </x:c>
      <x:c r="AA64" s="12" t="str">
        <x:f>IF(B64="","",IF(COUNTIFS('Documentos'!$A$8:$A$107,B64)=1,INDEX('Documentos'!$B$8:$B$107,MATCH(B64,'Documentos'!$A$8:$A$107,0)),"Pendiente"))</x:f>
      </x:c>
      <x:c r="AB64" s="12" t="str">
        <x:f>IF(B64="","",IF(COUNTIFS('Documentos'!$A$8:$A$107,B64)=1,INDEX('Documentos'!$C$8:$C$107,MATCH(B64,'Documentos'!$A$8:$A$107,0)),"Pendiente"))</x:f>
      </x:c>
      <x:c r="AC64" s="12" t="str">
        <x:f>IF(B64="","",IF(COUNTIFS('Documentos'!$A$8:$A$107,B64)=1,INDEX('Documentos'!$T$8:$T$107,MATCH(B64,'Documentos'!$A$8:$A$107,0)),"Pendiente"))</x:f>
      </x:c>
      <x:c r="AD64" s="12" t="str">
        <x:f>IF(Z64="","",IF(Z64="Revisado","Sí","No"))</x:f>
      </x:c>
      <x:c r="AE64" s="12" t="str">
        <x:f>IF(ISNUMBER(Q64),YEAR(Q64),"")</x:f>
      </x:c>
      <x:c r="AF64" s="12" t="str">
        <x:f>IF(ISNUMBER(Q64),INT((MONTH(Q64)-1)/3)+1,"")</x:f>
      </x:c>
      <x:c r="AG64" s="12" t="str">
        <x:f>IF(ISNUMBER(R64),YEAR(R64),"")</x:f>
      </x:c>
      <x:c r="AH64" s="12" t="str">
        <x:f>IF(ISNUMBER(R64),INT((MONTH(R64)-1)/3)+1,"")</x:f>
      </x:c>
      <x:c r="AI64" s="15" t="str">
        <x:f>IF(A64="","",ROUND(SUMIFS('IRPF cobros'!$D$8:$D$107,'IRPF cobros'!$B$8:$B$107,A64,'IRPF cobros'!$I$8:$I$107,"Revisado"),2))</x:f>
      </x:c>
      <x:c r="AJ64" s="12" t="str">
        <x:f>IF(A64="","",IF('Instrucciones'!$B$7&lt;&gt;"Cobros/pagos confirmado","",IF(AND(ISNUMBER(O64),ISNUMBER(AI64),ABS(O64-AI64)&lt;=0.01),"","Revisar importe no imputado")))</x:f>
      </x:c>
    </x:row>
    <x:row r="65" ht="23" customHeight="1">
      <x:c r="A65" s="11"/>
      <x:c r="B65" s="11"/>
      <x:c r="C65" s="11"/>
      <x:c r="D65" s="11"/>
      <x:c r="E65" s="11"/>
      <x:c r="F65" s="14"/>
      <x:c r="G65" s="16"/>
      <x:c r="H65" s="11"/>
      <x:c r="I65" s="14"/>
      <x:c r="J65" s="14"/>
      <x:c r="K65" s="16"/>
      <x:c r="L65" s="14"/>
      <x:c r="M65" s="16"/>
      <x:c r="N65" s="14"/>
      <x:c r="O65" s="14"/>
      <x:c r="P65" s="14"/>
      <x:c r="Q65" s="13"/>
      <x:c r="R65" s="13"/>
      <x:c r="S65" s="11"/>
      <x:c r="T65" s="11"/>
      <x:c r="U65" s="14"/>
      <x:c r="V65" s="11"/>
      <x:c r="W65" s="15" t="str">
        <x:f>IF(COUNTA(A65:V65)=0,"",IF(D65="Ordinario",IF(H65="Calcular",IF(AND(ISNUMBER(F65),ISNUMBER(G65)),ROUND(F65*G65,2),"Pendiente"),IF(AND(H65="Documento",ISNUMBER(I65)),I65,"Pendiente")),IF(AND(OR(D65="Exenta",D65="No sujeta",D65="Otra revisada"),ISNUMBER(I65)),I65,"Pendiente")))</x:f>
      </x:c>
      <x:c r="X65" s="15" t="str">
        <x:f>IF(COUNTA(A65:V65)=0,"",IF(AND(ISNUMBER(J65),ISNUMBER(K65)),ROUND(J65*K65,2),"Pendiente"))</x:f>
      </x:c>
      <x:c r="Y65" s="15" t="str">
        <x:f>IF(COUNTA(A65:V65)=0,"",IF(D65="Ordinario",IF(AND(ISNUMBER(F65),ISNUMBER(W65),ISNUMBER(L65),ISNUMBER(N65)),ROUND(F65+W65+N65-L65,2),"Pendiente"),IF(ISNUMBER(U65),U65,"Pendiente")))</x:f>
      </x:c>
      <x:c r="Z65" s="12" t="str">
        <x:f>IF(COUNTA(A65:V65)=0,"",IF(OR(IF(ISNUMBER(W65),ROUND(W65,2)&lt;&gt;W65,FALSE),IF(ISNUMBER(J65),ROUND(J65,2)&lt;&gt;J65,FALSE),IF(ISNUMBER(U65),ROUND(U65,2)&lt;&gt;U65,FALSE)),"Revisar céntimos",IF(COUNTA(A65:V65)=0,"",IF(IF(AND(H65="Documento",D65="Ordinario",ISNUMBER(F65),ISNUMBER(G65),ISNUMBER(I65)),AND(ABS(ROUND(F65*G65,2)-I65)&gt;0.01,V65=""),FALSE),"Explicar cuota documento",IF(COUNTA(A65:V65)=0,"",IF(OR(NOT(ISNUMBER(K65)),K65&lt;0,K65&gt;1,NOT(ISNUMBER(M65)),M65&lt;0,M65&gt;1,NOT(OR(S65="Sí",S65="No"))),"Revisar tipos / bien",IF(COUNTA(A65:V65)=0,"",IF(OR(A65="",OR(ISNUMBER(FIND("*",A65)),ISNUMBER(FIND("?",A65))),COUNTIFS('Lineas'!$A$8:$A$107,A65)&lt;&gt;1),"ID línea inválido",IF(OR(B65="",COUNTIFS('Documentos'!$A$8:$A$107,B65)&lt;&gt;1),"Documento inexistente / duplicado",IF(OR(C65="",D65="",T65&lt;&gt;"Confirmado",AC65&lt;&gt;"Revisado"),"Completar / revisar",IF(OR(NOT(ISNUMBER(F65)),NOT(ISNUMBER(W65)),NOT(ISNUMBER(X65)),NOT(ISNUMBER(L65)),NOT(ISNUMBER(N65)),NOT(ISNUMBER(O65)),NOT(ISNUMBER(P65)),NOT(ISNUMBER(Q65)),NOT(ISNUMBER(R65)),NOT(ISNUMBER(Y65)),S65=""),"Faltan importes / fechas",IF(OR(AND(D65="Ordinario",OR(NOT(ISNUMBER(G65)),G65&lt;0,G65&gt;1)),AND(D65&lt;&gt;"Ordinario",E65=""),AND(OR(D65="Exenta",D65="No sujeta"),OR(G65&lt;&gt;"",W65&lt;&gt;0))),"Revisar tratamiento",IF(OR(AND(ABS(X65-L65)&gt;0.01,V65=""),AND(W65&gt;=0,OR(P65&lt;0,P65&gt;W65)),AND(W65&lt;0,OR(P65&gt;0,P65&lt;W65)),AND(S65="Sí",O65&lt;&gt;0)),"Revisar retención / deducción / bien",IF(OR(ROUND(F65,2)&lt;&gt;F65,ROUND(L65,2)&lt;&gt;L65,ROUND(N65,2)&lt;&gt;N65,ROUND(O65,2)&lt;&gt;O65,ROUND(P65,2)&lt;&gt;P65),"Revisar céntimos","Revisado"))))))))))))))</x:f>
      </x:c>
      <x:c r="AA65" s="12" t="str">
        <x:f>IF(B65="","",IF(COUNTIFS('Documentos'!$A$8:$A$107,B65)=1,INDEX('Documentos'!$B$8:$B$107,MATCH(B65,'Documentos'!$A$8:$A$107,0)),"Pendiente"))</x:f>
      </x:c>
      <x:c r="AB65" s="12" t="str">
        <x:f>IF(B65="","",IF(COUNTIFS('Documentos'!$A$8:$A$107,B65)=1,INDEX('Documentos'!$C$8:$C$107,MATCH(B65,'Documentos'!$A$8:$A$107,0)),"Pendiente"))</x:f>
      </x:c>
      <x:c r="AC65" s="12" t="str">
        <x:f>IF(B65="","",IF(COUNTIFS('Documentos'!$A$8:$A$107,B65)=1,INDEX('Documentos'!$T$8:$T$107,MATCH(B65,'Documentos'!$A$8:$A$107,0)),"Pendiente"))</x:f>
      </x:c>
      <x:c r="AD65" s="12" t="str">
        <x:f>IF(Z65="","",IF(Z65="Revisado","Sí","No"))</x:f>
      </x:c>
      <x:c r="AE65" s="12" t="str">
        <x:f>IF(ISNUMBER(Q65),YEAR(Q65),"")</x:f>
      </x:c>
      <x:c r="AF65" s="12" t="str">
        <x:f>IF(ISNUMBER(Q65),INT((MONTH(Q65)-1)/3)+1,"")</x:f>
      </x:c>
      <x:c r="AG65" s="12" t="str">
        <x:f>IF(ISNUMBER(R65),YEAR(R65),"")</x:f>
      </x:c>
      <x:c r="AH65" s="12" t="str">
        <x:f>IF(ISNUMBER(R65),INT((MONTH(R65)-1)/3)+1,"")</x:f>
      </x:c>
      <x:c r="AI65" s="15" t="str">
        <x:f>IF(A65="","",ROUND(SUMIFS('IRPF cobros'!$D$8:$D$107,'IRPF cobros'!$B$8:$B$107,A65,'IRPF cobros'!$I$8:$I$107,"Revisado"),2))</x:f>
      </x:c>
      <x:c r="AJ65" s="12" t="str">
        <x:f>IF(A65="","",IF('Instrucciones'!$B$7&lt;&gt;"Cobros/pagos confirmado","",IF(AND(ISNUMBER(O65),ISNUMBER(AI65),ABS(O65-AI65)&lt;=0.01),"","Revisar importe no imputado")))</x:f>
      </x:c>
    </x:row>
    <x:row r="66" ht="23" customHeight="1">
      <x:c r="A66" s="11"/>
      <x:c r="B66" s="11"/>
      <x:c r="C66" s="11"/>
      <x:c r="D66" s="11"/>
      <x:c r="E66" s="11"/>
      <x:c r="F66" s="14"/>
      <x:c r="G66" s="16"/>
      <x:c r="H66" s="11"/>
      <x:c r="I66" s="14"/>
      <x:c r="J66" s="14"/>
      <x:c r="K66" s="16"/>
      <x:c r="L66" s="14"/>
      <x:c r="M66" s="16"/>
      <x:c r="N66" s="14"/>
      <x:c r="O66" s="14"/>
      <x:c r="P66" s="14"/>
      <x:c r="Q66" s="13"/>
      <x:c r="R66" s="13"/>
      <x:c r="S66" s="11"/>
      <x:c r="T66" s="11"/>
      <x:c r="U66" s="14"/>
      <x:c r="V66" s="11"/>
      <x:c r="W66" s="15" t="str">
        <x:f>IF(COUNTA(A66:V66)=0,"",IF(D66="Ordinario",IF(H66="Calcular",IF(AND(ISNUMBER(F66),ISNUMBER(G66)),ROUND(F66*G66,2),"Pendiente"),IF(AND(H66="Documento",ISNUMBER(I66)),I66,"Pendiente")),IF(AND(OR(D66="Exenta",D66="No sujeta",D66="Otra revisada"),ISNUMBER(I66)),I66,"Pendiente")))</x:f>
      </x:c>
      <x:c r="X66" s="15" t="str">
        <x:f>IF(COUNTA(A66:V66)=0,"",IF(AND(ISNUMBER(J66),ISNUMBER(K66)),ROUND(J66*K66,2),"Pendiente"))</x:f>
      </x:c>
      <x:c r="Y66" s="15" t="str">
        <x:f>IF(COUNTA(A66:V66)=0,"",IF(D66="Ordinario",IF(AND(ISNUMBER(F66),ISNUMBER(W66),ISNUMBER(L66),ISNUMBER(N66)),ROUND(F66+W66+N66-L66,2),"Pendiente"),IF(ISNUMBER(U66),U66,"Pendiente")))</x:f>
      </x:c>
      <x:c r="Z66" s="12" t="str">
        <x:f>IF(COUNTA(A66:V66)=0,"",IF(OR(IF(ISNUMBER(W66),ROUND(W66,2)&lt;&gt;W66,FALSE),IF(ISNUMBER(J66),ROUND(J66,2)&lt;&gt;J66,FALSE),IF(ISNUMBER(U66),ROUND(U66,2)&lt;&gt;U66,FALSE)),"Revisar céntimos",IF(COUNTA(A66:V66)=0,"",IF(IF(AND(H66="Documento",D66="Ordinario",ISNUMBER(F66),ISNUMBER(G66),ISNUMBER(I66)),AND(ABS(ROUND(F66*G66,2)-I66)&gt;0.01,V66=""),FALSE),"Explicar cuota documento",IF(COUNTA(A66:V66)=0,"",IF(OR(NOT(ISNUMBER(K66)),K66&lt;0,K66&gt;1,NOT(ISNUMBER(M66)),M66&lt;0,M66&gt;1,NOT(OR(S66="Sí",S66="No"))),"Revisar tipos / bien",IF(COUNTA(A66:V66)=0,"",IF(OR(A66="",OR(ISNUMBER(FIND("*",A66)),ISNUMBER(FIND("?",A66))),COUNTIFS('Lineas'!$A$8:$A$107,A66)&lt;&gt;1),"ID línea inválido",IF(OR(B66="",COUNTIFS('Documentos'!$A$8:$A$107,B66)&lt;&gt;1),"Documento inexistente / duplicado",IF(OR(C66="",D66="",T66&lt;&gt;"Confirmado",AC66&lt;&gt;"Revisado"),"Completar / revisar",IF(OR(NOT(ISNUMBER(F66)),NOT(ISNUMBER(W66)),NOT(ISNUMBER(X66)),NOT(ISNUMBER(L66)),NOT(ISNUMBER(N66)),NOT(ISNUMBER(O66)),NOT(ISNUMBER(P66)),NOT(ISNUMBER(Q66)),NOT(ISNUMBER(R66)),NOT(ISNUMBER(Y66)),S66=""),"Faltan importes / fechas",IF(OR(AND(D66="Ordinario",OR(NOT(ISNUMBER(G66)),G66&lt;0,G66&gt;1)),AND(D66&lt;&gt;"Ordinario",E66=""),AND(OR(D66="Exenta",D66="No sujeta"),OR(G66&lt;&gt;"",W66&lt;&gt;0))),"Revisar tratamiento",IF(OR(AND(ABS(X66-L66)&gt;0.01,V66=""),AND(W66&gt;=0,OR(P66&lt;0,P66&gt;W66)),AND(W66&lt;0,OR(P66&gt;0,P66&lt;W66)),AND(S66="Sí",O66&lt;&gt;0)),"Revisar retención / deducción / bien",IF(OR(ROUND(F66,2)&lt;&gt;F66,ROUND(L66,2)&lt;&gt;L66,ROUND(N66,2)&lt;&gt;N66,ROUND(O66,2)&lt;&gt;O66,ROUND(P66,2)&lt;&gt;P66),"Revisar céntimos","Revisado"))))))))))))))</x:f>
      </x:c>
      <x:c r="AA66" s="12" t="str">
        <x:f>IF(B66="","",IF(COUNTIFS('Documentos'!$A$8:$A$107,B66)=1,INDEX('Documentos'!$B$8:$B$107,MATCH(B66,'Documentos'!$A$8:$A$107,0)),"Pendiente"))</x:f>
      </x:c>
      <x:c r="AB66" s="12" t="str">
        <x:f>IF(B66="","",IF(COUNTIFS('Documentos'!$A$8:$A$107,B66)=1,INDEX('Documentos'!$C$8:$C$107,MATCH(B66,'Documentos'!$A$8:$A$107,0)),"Pendiente"))</x:f>
      </x:c>
      <x:c r="AC66" s="12" t="str">
        <x:f>IF(B66="","",IF(COUNTIFS('Documentos'!$A$8:$A$107,B66)=1,INDEX('Documentos'!$T$8:$T$107,MATCH(B66,'Documentos'!$A$8:$A$107,0)),"Pendiente"))</x:f>
      </x:c>
      <x:c r="AD66" s="12" t="str">
        <x:f>IF(Z66="","",IF(Z66="Revisado","Sí","No"))</x:f>
      </x:c>
      <x:c r="AE66" s="12" t="str">
        <x:f>IF(ISNUMBER(Q66),YEAR(Q66),"")</x:f>
      </x:c>
      <x:c r="AF66" s="12" t="str">
        <x:f>IF(ISNUMBER(Q66),INT((MONTH(Q66)-1)/3)+1,"")</x:f>
      </x:c>
      <x:c r="AG66" s="12" t="str">
        <x:f>IF(ISNUMBER(R66),YEAR(R66),"")</x:f>
      </x:c>
      <x:c r="AH66" s="12" t="str">
        <x:f>IF(ISNUMBER(R66),INT((MONTH(R66)-1)/3)+1,"")</x:f>
      </x:c>
      <x:c r="AI66" s="15" t="str">
        <x:f>IF(A66="","",ROUND(SUMIFS('IRPF cobros'!$D$8:$D$107,'IRPF cobros'!$B$8:$B$107,A66,'IRPF cobros'!$I$8:$I$107,"Revisado"),2))</x:f>
      </x:c>
      <x:c r="AJ66" s="12" t="str">
        <x:f>IF(A66="","",IF('Instrucciones'!$B$7&lt;&gt;"Cobros/pagos confirmado","",IF(AND(ISNUMBER(O66),ISNUMBER(AI66),ABS(O66-AI66)&lt;=0.01),"","Revisar importe no imputado")))</x:f>
      </x:c>
    </x:row>
    <x:row r="67" ht="23" customHeight="1">
      <x:c r="A67" s="11"/>
      <x:c r="B67" s="11"/>
      <x:c r="C67" s="11"/>
      <x:c r="D67" s="11"/>
      <x:c r="E67" s="11"/>
      <x:c r="F67" s="14"/>
      <x:c r="G67" s="16"/>
      <x:c r="H67" s="11"/>
      <x:c r="I67" s="14"/>
      <x:c r="J67" s="14"/>
      <x:c r="K67" s="16"/>
      <x:c r="L67" s="14"/>
      <x:c r="M67" s="16"/>
      <x:c r="N67" s="14"/>
      <x:c r="O67" s="14"/>
      <x:c r="P67" s="14"/>
      <x:c r="Q67" s="13"/>
      <x:c r="R67" s="13"/>
      <x:c r="S67" s="11"/>
      <x:c r="T67" s="11"/>
      <x:c r="U67" s="14"/>
      <x:c r="V67" s="11"/>
      <x:c r="W67" s="15" t="str">
        <x:f>IF(COUNTA(A67:V67)=0,"",IF(D67="Ordinario",IF(H67="Calcular",IF(AND(ISNUMBER(F67),ISNUMBER(G67)),ROUND(F67*G67,2),"Pendiente"),IF(AND(H67="Documento",ISNUMBER(I67)),I67,"Pendiente")),IF(AND(OR(D67="Exenta",D67="No sujeta",D67="Otra revisada"),ISNUMBER(I67)),I67,"Pendiente")))</x:f>
      </x:c>
      <x:c r="X67" s="15" t="str">
        <x:f>IF(COUNTA(A67:V67)=0,"",IF(AND(ISNUMBER(J67),ISNUMBER(K67)),ROUND(J67*K67,2),"Pendiente"))</x:f>
      </x:c>
      <x:c r="Y67" s="15" t="str">
        <x:f>IF(COUNTA(A67:V67)=0,"",IF(D67="Ordinario",IF(AND(ISNUMBER(F67),ISNUMBER(W67),ISNUMBER(L67),ISNUMBER(N67)),ROUND(F67+W67+N67-L67,2),"Pendiente"),IF(ISNUMBER(U67),U67,"Pendiente")))</x:f>
      </x:c>
      <x:c r="Z67" s="12" t="str">
        <x:f>IF(COUNTA(A67:V67)=0,"",IF(OR(IF(ISNUMBER(W67),ROUND(W67,2)&lt;&gt;W67,FALSE),IF(ISNUMBER(J67),ROUND(J67,2)&lt;&gt;J67,FALSE),IF(ISNUMBER(U67),ROUND(U67,2)&lt;&gt;U67,FALSE)),"Revisar céntimos",IF(COUNTA(A67:V67)=0,"",IF(IF(AND(H67="Documento",D67="Ordinario",ISNUMBER(F67),ISNUMBER(G67),ISNUMBER(I67)),AND(ABS(ROUND(F67*G67,2)-I67)&gt;0.01,V67=""),FALSE),"Explicar cuota documento",IF(COUNTA(A67:V67)=0,"",IF(OR(NOT(ISNUMBER(K67)),K67&lt;0,K67&gt;1,NOT(ISNUMBER(M67)),M67&lt;0,M67&gt;1,NOT(OR(S67="Sí",S67="No"))),"Revisar tipos / bien",IF(COUNTA(A67:V67)=0,"",IF(OR(A67="",OR(ISNUMBER(FIND("*",A67)),ISNUMBER(FIND("?",A67))),COUNTIFS('Lineas'!$A$8:$A$107,A67)&lt;&gt;1),"ID línea inválido",IF(OR(B67="",COUNTIFS('Documentos'!$A$8:$A$107,B67)&lt;&gt;1),"Documento inexistente / duplicado",IF(OR(C67="",D67="",T67&lt;&gt;"Confirmado",AC67&lt;&gt;"Revisado"),"Completar / revisar",IF(OR(NOT(ISNUMBER(F67)),NOT(ISNUMBER(W67)),NOT(ISNUMBER(X67)),NOT(ISNUMBER(L67)),NOT(ISNUMBER(N67)),NOT(ISNUMBER(O67)),NOT(ISNUMBER(P67)),NOT(ISNUMBER(Q67)),NOT(ISNUMBER(R67)),NOT(ISNUMBER(Y67)),S67=""),"Faltan importes / fechas",IF(OR(AND(D67="Ordinario",OR(NOT(ISNUMBER(G67)),G67&lt;0,G67&gt;1)),AND(D67&lt;&gt;"Ordinario",E67=""),AND(OR(D67="Exenta",D67="No sujeta"),OR(G67&lt;&gt;"",W67&lt;&gt;0))),"Revisar tratamiento",IF(OR(AND(ABS(X67-L67)&gt;0.01,V67=""),AND(W67&gt;=0,OR(P67&lt;0,P67&gt;W67)),AND(W67&lt;0,OR(P67&gt;0,P67&lt;W67)),AND(S67="Sí",O67&lt;&gt;0)),"Revisar retención / deducción / bien",IF(OR(ROUND(F67,2)&lt;&gt;F67,ROUND(L67,2)&lt;&gt;L67,ROUND(N67,2)&lt;&gt;N67,ROUND(O67,2)&lt;&gt;O67,ROUND(P67,2)&lt;&gt;P67),"Revisar céntimos","Revisado"))))))))))))))</x:f>
      </x:c>
      <x:c r="AA67" s="12" t="str">
        <x:f>IF(B67="","",IF(COUNTIFS('Documentos'!$A$8:$A$107,B67)=1,INDEX('Documentos'!$B$8:$B$107,MATCH(B67,'Documentos'!$A$8:$A$107,0)),"Pendiente"))</x:f>
      </x:c>
      <x:c r="AB67" s="12" t="str">
        <x:f>IF(B67="","",IF(COUNTIFS('Documentos'!$A$8:$A$107,B67)=1,INDEX('Documentos'!$C$8:$C$107,MATCH(B67,'Documentos'!$A$8:$A$107,0)),"Pendiente"))</x:f>
      </x:c>
      <x:c r="AC67" s="12" t="str">
        <x:f>IF(B67="","",IF(COUNTIFS('Documentos'!$A$8:$A$107,B67)=1,INDEX('Documentos'!$T$8:$T$107,MATCH(B67,'Documentos'!$A$8:$A$107,0)),"Pendiente"))</x:f>
      </x:c>
      <x:c r="AD67" s="12" t="str">
        <x:f>IF(Z67="","",IF(Z67="Revisado","Sí","No"))</x:f>
      </x:c>
      <x:c r="AE67" s="12" t="str">
        <x:f>IF(ISNUMBER(Q67),YEAR(Q67),"")</x:f>
      </x:c>
      <x:c r="AF67" s="12" t="str">
        <x:f>IF(ISNUMBER(Q67),INT((MONTH(Q67)-1)/3)+1,"")</x:f>
      </x:c>
      <x:c r="AG67" s="12" t="str">
        <x:f>IF(ISNUMBER(R67),YEAR(R67),"")</x:f>
      </x:c>
      <x:c r="AH67" s="12" t="str">
        <x:f>IF(ISNUMBER(R67),INT((MONTH(R67)-1)/3)+1,"")</x:f>
      </x:c>
      <x:c r="AI67" s="15" t="str">
        <x:f>IF(A67="","",ROUND(SUMIFS('IRPF cobros'!$D$8:$D$107,'IRPF cobros'!$B$8:$B$107,A67,'IRPF cobros'!$I$8:$I$107,"Revisado"),2))</x:f>
      </x:c>
      <x:c r="AJ67" s="12" t="str">
        <x:f>IF(A67="","",IF('Instrucciones'!$B$7&lt;&gt;"Cobros/pagos confirmado","",IF(AND(ISNUMBER(O67),ISNUMBER(AI67),ABS(O67-AI67)&lt;=0.01),"","Revisar importe no imputado")))</x:f>
      </x:c>
    </x:row>
    <x:row r="68" ht="23" customHeight="1">
      <x:c r="A68" s="11"/>
      <x:c r="B68" s="11"/>
      <x:c r="C68" s="11"/>
      <x:c r="D68" s="11"/>
      <x:c r="E68" s="11"/>
      <x:c r="F68" s="14"/>
      <x:c r="G68" s="16"/>
      <x:c r="H68" s="11"/>
      <x:c r="I68" s="14"/>
      <x:c r="J68" s="14"/>
      <x:c r="K68" s="16"/>
      <x:c r="L68" s="14"/>
      <x:c r="M68" s="16"/>
      <x:c r="N68" s="14"/>
      <x:c r="O68" s="14"/>
      <x:c r="P68" s="14"/>
      <x:c r="Q68" s="13"/>
      <x:c r="R68" s="13"/>
      <x:c r="S68" s="11"/>
      <x:c r="T68" s="11"/>
      <x:c r="U68" s="14"/>
      <x:c r="V68" s="11"/>
      <x:c r="W68" s="15" t="str">
        <x:f>IF(COUNTA(A68:V68)=0,"",IF(D68="Ordinario",IF(H68="Calcular",IF(AND(ISNUMBER(F68),ISNUMBER(G68)),ROUND(F68*G68,2),"Pendiente"),IF(AND(H68="Documento",ISNUMBER(I68)),I68,"Pendiente")),IF(AND(OR(D68="Exenta",D68="No sujeta",D68="Otra revisada"),ISNUMBER(I68)),I68,"Pendiente")))</x:f>
      </x:c>
      <x:c r="X68" s="15" t="str">
        <x:f>IF(COUNTA(A68:V68)=0,"",IF(AND(ISNUMBER(J68),ISNUMBER(K68)),ROUND(J68*K68,2),"Pendiente"))</x:f>
      </x:c>
      <x:c r="Y68" s="15" t="str">
        <x:f>IF(COUNTA(A68:V68)=0,"",IF(D68="Ordinario",IF(AND(ISNUMBER(F68),ISNUMBER(W68),ISNUMBER(L68),ISNUMBER(N68)),ROUND(F68+W68+N68-L68,2),"Pendiente"),IF(ISNUMBER(U68),U68,"Pendiente")))</x:f>
      </x:c>
      <x:c r="Z68" s="12" t="str">
        <x:f>IF(COUNTA(A68:V68)=0,"",IF(OR(IF(ISNUMBER(W68),ROUND(W68,2)&lt;&gt;W68,FALSE),IF(ISNUMBER(J68),ROUND(J68,2)&lt;&gt;J68,FALSE),IF(ISNUMBER(U68),ROUND(U68,2)&lt;&gt;U68,FALSE)),"Revisar céntimos",IF(COUNTA(A68:V68)=0,"",IF(IF(AND(H68="Documento",D68="Ordinario",ISNUMBER(F68),ISNUMBER(G68),ISNUMBER(I68)),AND(ABS(ROUND(F68*G68,2)-I68)&gt;0.01,V68=""),FALSE),"Explicar cuota documento",IF(COUNTA(A68:V68)=0,"",IF(OR(NOT(ISNUMBER(K68)),K68&lt;0,K68&gt;1,NOT(ISNUMBER(M68)),M68&lt;0,M68&gt;1,NOT(OR(S68="Sí",S68="No"))),"Revisar tipos / bien",IF(COUNTA(A68:V68)=0,"",IF(OR(A68="",OR(ISNUMBER(FIND("*",A68)),ISNUMBER(FIND("?",A68))),COUNTIFS('Lineas'!$A$8:$A$107,A68)&lt;&gt;1),"ID línea inválido",IF(OR(B68="",COUNTIFS('Documentos'!$A$8:$A$107,B68)&lt;&gt;1),"Documento inexistente / duplicado",IF(OR(C68="",D68="",T68&lt;&gt;"Confirmado",AC68&lt;&gt;"Revisado"),"Completar / revisar",IF(OR(NOT(ISNUMBER(F68)),NOT(ISNUMBER(W68)),NOT(ISNUMBER(X68)),NOT(ISNUMBER(L68)),NOT(ISNUMBER(N68)),NOT(ISNUMBER(O68)),NOT(ISNUMBER(P68)),NOT(ISNUMBER(Q68)),NOT(ISNUMBER(R68)),NOT(ISNUMBER(Y68)),S68=""),"Faltan importes / fechas",IF(OR(AND(D68="Ordinario",OR(NOT(ISNUMBER(G68)),G68&lt;0,G68&gt;1)),AND(D68&lt;&gt;"Ordinario",E68=""),AND(OR(D68="Exenta",D68="No sujeta"),OR(G68&lt;&gt;"",W68&lt;&gt;0))),"Revisar tratamiento",IF(OR(AND(ABS(X68-L68)&gt;0.01,V68=""),AND(W68&gt;=0,OR(P68&lt;0,P68&gt;W68)),AND(W68&lt;0,OR(P68&gt;0,P68&lt;W68)),AND(S68="Sí",O68&lt;&gt;0)),"Revisar retención / deducción / bien",IF(OR(ROUND(F68,2)&lt;&gt;F68,ROUND(L68,2)&lt;&gt;L68,ROUND(N68,2)&lt;&gt;N68,ROUND(O68,2)&lt;&gt;O68,ROUND(P68,2)&lt;&gt;P68),"Revisar céntimos","Revisado"))))))))))))))</x:f>
      </x:c>
      <x:c r="AA68" s="12" t="str">
        <x:f>IF(B68="","",IF(COUNTIFS('Documentos'!$A$8:$A$107,B68)=1,INDEX('Documentos'!$B$8:$B$107,MATCH(B68,'Documentos'!$A$8:$A$107,0)),"Pendiente"))</x:f>
      </x:c>
      <x:c r="AB68" s="12" t="str">
        <x:f>IF(B68="","",IF(COUNTIFS('Documentos'!$A$8:$A$107,B68)=1,INDEX('Documentos'!$C$8:$C$107,MATCH(B68,'Documentos'!$A$8:$A$107,0)),"Pendiente"))</x:f>
      </x:c>
      <x:c r="AC68" s="12" t="str">
        <x:f>IF(B68="","",IF(COUNTIFS('Documentos'!$A$8:$A$107,B68)=1,INDEX('Documentos'!$T$8:$T$107,MATCH(B68,'Documentos'!$A$8:$A$107,0)),"Pendiente"))</x:f>
      </x:c>
      <x:c r="AD68" s="12" t="str">
        <x:f>IF(Z68="","",IF(Z68="Revisado","Sí","No"))</x:f>
      </x:c>
      <x:c r="AE68" s="12" t="str">
        <x:f>IF(ISNUMBER(Q68),YEAR(Q68),"")</x:f>
      </x:c>
      <x:c r="AF68" s="12" t="str">
        <x:f>IF(ISNUMBER(Q68),INT((MONTH(Q68)-1)/3)+1,"")</x:f>
      </x:c>
      <x:c r="AG68" s="12" t="str">
        <x:f>IF(ISNUMBER(R68),YEAR(R68),"")</x:f>
      </x:c>
      <x:c r="AH68" s="12" t="str">
        <x:f>IF(ISNUMBER(R68),INT((MONTH(R68)-1)/3)+1,"")</x:f>
      </x:c>
      <x:c r="AI68" s="15" t="str">
        <x:f>IF(A68="","",ROUND(SUMIFS('IRPF cobros'!$D$8:$D$107,'IRPF cobros'!$B$8:$B$107,A68,'IRPF cobros'!$I$8:$I$107,"Revisado"),2))</x:f>
      </x:c>
      <x:c r="AJ68" s="12" t="str">
        <x:f>IF(A68="","",IF('Instrucciones'!$B$7&lt;&gt;"Cobros/pagos confirmado","",IF(AND(ISNUMBER(O68),ISNUMBER(AI68),ABS(O68-AI68)&lt;=0.01),"","Revisar importe no imputado")))</x:f>
      </x:c>
    </x:row>
    <x:row r="69" ht="23" customHeight="1">
      <x:c r="A69" s="11"/>
      <x:c r="B69" s="11"/>
      <x:c r="C69" s="11"/>
      <x:c r="D69" s="11"/>
      <x:c r="E69" s="11"/>
      <x:c r="F69" s="14"/>
      <x:c r="G69" s="16"/>
      <x:c r="H69" s="11"/>
      <x:c r="I69" s="14"/>
      <x:c r="J69" s="14"/>
      <x:c r="K69" s="16"/>
      <x:c r="L69" s="14"/>
      <x:c r="M69" s="16"/>
      <x:c r="N69" s="14"/>
      <x:c r="O69" s="14"/>
      <x:c r="P69" s="14"/>
      <x:c r="Q69" s="13"/>
      <x:c r="R69" s="13"/>
      <x:c r="S69" s="11"/>
      <x:c r="T69" s="11"/>
      <x:c r="U69" s="14"/>
      <x:c r="V69" s="11"/>
      <x:c r="W69" s="15" t="str">
        <x:f>IF(COUNTA(A69:V69)=0,"",IF(D69="Ordinario",IF(H69="Calcular",IF(AND(ISNUMBER(F69),ISNUMBER(G69)),ROUND(F69*G69,2),"Pendiente"),IF(AND(H69="Documento",ISNUMBER(I69)),I69,"Pendiente")),IF(AND(OR(D69="Exenta",D69="No sujeta",D69="Otra revisada"),ISNUMBER(I69)),I69,"Pendiente")))</x:f>
      </x:c>
      <x:c r="X69" s="15" t="str">
        <x:f>IF(COUNTA(A69:V69)=0,"",IF(AND(ISNUMBER(J69),ISNUMBER(K69)),ROUND(J69*K69,2),"Pendiente"))</x:f>
      </x:c>
      <x:c r="Y69" s="15" t="str">
        <x:f>IF(COUNTA(A69:V69)=0,"",IF(D69="Ordinario",IF(AND(ISNUMBER(F69),ISNUMBER(W69),ISNUMBER(L69),ISNUMBER(N69)),ROUND(F69+W69+N69-L69,2),"Pendiente"),IF(ISNUMBER(U69),U69,"Pendiente")))</x:f>
      </x:c>
      <x:c r="Z69" s="12" t="str">
        <x:f>IF(COUNTA(A69:V69)=0,"",IF(OR(IF(ISNUMBER(W69),ROUND(W69,2)&lt;&gt;W69,FALSE),IF(ISNUMBER(J69),ROUND(J69,2)&lt;&gt;J69,FALSE),IF(ISNUMBER(U69),ROUND(U69,2)&lt;&gt;U69,FALSE)),"Revisar céntimos",IF(COUNTA(A69:V69)=0,"",IF(IF(AND(H69="Documento",D69="Ordinario",ISNUMBER(F69),ISNUMBER(G69),ISNUMBER(I69)),AND(ABS(ROUND(F69*G69,2)-I69)&gt;0.01,V69=""),FALSE),"Explicar cuota documento",IF(COUNTA(A69:V69)=0,"",IF(OR(NOT(ISNUMBER(K69)),K69&lt;0,K69&gt;1,NOT(ISNUMBER(M69)),M69&lt;0,M69&gt;1,NOT(OR(S69="Sí",S69="No"))),"Revisar tipos / bien",IF(COUNTA(A69:V69)=0,"",IF(OR(A69="",OR(ISNUMBER(FIND("*",A69)),ISNUMBER(FIND("?",A69))),COUNTIFS('Lineas'!$A$8:$A$107,A69)&lt;&gt;1),"ID línea inválido",IF(OR(B69="",COUNTIFS('Documentos'!$A$8:$A$107,B69)&lt;&gt;1),"Documento inexistente / duplicado",IF(OR(C69="",D69="",T69&lt;&gt;"Confirmado",AC69&lt;&gt;"Revisado"),"Completar / revisar",IF(OR(NOT(ISNUMBER(F69)),NOT(ISNUMBER(W69)),NOT(ISNUMBER(X69)),NOT(ISNUMBER(L69)),NOT(ISNUMBER(N69)),NOT(ISNUMBER(O69)),NOT(ISNUMBER(P69)),NOT(ISNUMBER(Q69)),NOT(ISNUMBER(R69)),NOT(ISNUMBER(Y69)),S69=""),"Faltan importes / fechas",IF(OR(AND(D69="Ordinario",OR(NOT(ISNUMBER(G69)),G69&lt;0,G69&gt;1)),AND(D69&lt;&gt;"Ordinario",E69=""),AND(OR(D69="Exenta",D69="No sujeta"),OR(G69&lt;&gt;"",W69&lt;&gt;0))),"Revisar tratamiento",IF(OR(AND(ABS(X69-L69)&gt;0.01,V69=""),AND(W69&gt;=0,OR(P69&lt;0,P69&gt;W69)),AND(W69&lt;0,OR(P69&gt;0,P69&lt;W69)),AND(S69="Sí",O69&lt;&gt;0)),"Revisar retención / deducción / bien",IF(OR(ROUND(F69,2)&lt;&gt;F69,ROUND(L69,2)&lt;&gt;L69,ROUND(N69,2)&lt;&gt;N69,ROUND(O69,2)&lt;&gt;O69,ROUND(P69,2)&lt;&gt;P69),"Revisar céntimos","Revisado"))))))))))))))</x:f>
      </x:c>
      <x:c r="AA69" s="12" t="str">
        <x:f>IF(B69="","",IF(COUNTIFS('Documentos'!$A$8:$A$107,B69)=1,INDEX('Documentos'!$B$8:$B$107,MATCH(B69,'Documentos'!$A$8:$A$107,0)),"Pendiente"))</x:f>
      </x:c>
      <x:c r="AB69" s="12" t="str">
        <x:f>IF(B69="","",IF(COUNTIFS('Documentos'!$A$8:$A$107,B69)=1,INDEX('Documentos'!$C$8:$C$107,MATCH(B69,'Documentos'!$A$8:$A$107,0)),"Pendiente"))</x:f>
      </x:c>
      <x:c r="AC69" s="12" t="str">
        <x:f>IF(B69="","",IF(COUNTIFS('Documentos'!$A$8:$A$107,B69)=1,INDEX('Documentos'!$T$8:$T$107,MATCH(B69,'Documentos'!$A$8:$A$107,0)),"Pendiente"))</x:f>
      </x:c>
      <x:c r="AD69" s="12" t="str">
        <x:f>IF(Z69="","",IF(Z69="Revisado","Sí","No"))</x:f>
      </x:c>
      <x:c r="AE69" s="12" t="str">
        <x:f>IF(ISNUMBER(Q69),YEAR(Q69),"")</x:f>
      </x:c>
      <x:c r="AF69" s="12" t="str">
        <x:f>IF(ISNUMBER(Q69),INT((MONTH(Q69)-1)/3)+1,"")</x:f>
      </x:c>
      <x:c r="AG69" s="12" t="str">
        <x:f>IF(ISNUMBER(R69),YEAR(R69),"")</x:f>
      </x:c>
      <x:c r="AH69" s="12" t="str">
        <x:f>IF(ISNUMBER(R69),INT((MONTH(R69)-1)/3)+1,"")</x:f>
      </x:c>
      <x:c r="AI69" s="15" t="str">
        <x:f>IF(A69="","",ROUND(SUMIFS('IRPF cobros'!$D$8:$D$107,'IRPF cobros'!$B$8:$B$107,A69,'IRPF cobros'!$I$8:$I$107,"Revisado"),2))</x:f>
      </x:c>
      <x:c r="AJ69" s="12" t="str">
        <x:f>IF(A69="","",IF('Instrucciones'!$B$7&lt;&gt;"Cobros/pagos confirmado","",IF(AND(ISNUMBER(O69),ISNUMBER(AI69),ABS(O69-AI69)&lt;=0.01),"","Revisar importe no imputado")))</x:f>
      </x:c>
    </x:row>
    <x:row r="70" ht="23" customHeight="1">
      <x:c r="A70" s="11"/>
      <x:c r="B70" s="11"/>
      <x:c r="C70" s="11"/>
      <x:c r="D70" s="11"/>
      <x:c r="E70" s="11"/>
      <x:c r="F70" s="14"/>
      <x:c r="G70" s="16"/>
      <x:c r="H70" s="11"/>
      <x:c r="I70" s="14"/>
      <x:c r="J70" s="14"/>
      <x:c r="K70" s="16"/>
      <x:c r="L70" s="14"/>
      <x:c r="M70" s="16"/>
      <x:c r="N70" s="14"/>
      <x:c r="O70" s="14"/>
      <x:c r="P70" s="14"/>
      <x:c r="Q70" s="13"/>
      <x:c r="R70" s="13"/>
      <x:c r="S70" s="11"/>
      <x:c r="T70" s="11"/>
      <x:c r="U70" s="14"/>
      <x:c r="V70" s="11"/>
      <x:c r="W70" s="15" t="str">
        <x:f>IF(COUNTA(A70:V70)=0,"",IF(D70="Ordinario",IF(H70="Calcular",IF(AND(ISNUMBER(F70),ISNUMBER(G70)),ROUND(F70*G70,2),"Pendiente"),IF(AND(H70="Documento",ISNUMBER(I70)),I70,"Pendiente")),IF(AND(OR(D70="Exenta",D70="No sujeta",D70="Otra revisada"),ISNUMBER(I70)),I70,"Pendiente")))</x:f>
      </x:c>
      <x:c r="X70" s="15" t="str">
        <x:f>IF(COUNTA(A70:V70)=0,"",IF(AND(ISNUMBER(J70),ISNUMBER(K70)),ROUND(J70*K70,2),"Pendiente"))</x:f>
      </x:c>
      <x:c r="Y70" s="15" t="str">
        <x:f>IF(COUNTA(A70:V70)=0,"",IF(D70="Ordinario",IF(AND(ISNUMBER(F70),ISNUMBER(W70),ISNUMBER(L70),ISNUMBER(N70)),ROUND(F70+W70+N70-L70,2),"Pendiente"),IF(ISNUMBER(U70),U70,"Pendiente")))</x:f>
      </x:c>
      <x:c r="Z70" s="12" t="str">
        <x:f>IF(COUNTA(A70:V70)=0,"",IF(OR(IF(ISNUMBER(W70),ROUND(W70,2)&lt;&gt;W70,FALSE),IF(ISNUMBER(J70),ROUND(J70,2)&lt;&gt;J70,FALSE),IF(ISNUMBER(U70),ROUND(U70,2)&lt;&gt;U70,FALSE)),"Revisar céntimos",IF(COUNTA(A70:V70)=0,"",IF(IF(AND(H70="Documento",D70="Ordinario",ISNUMBER(F70),ISNUMBER(G70),ISNUMBER(I70)),AND(ABS(ROUND(F70*G70,2)-I70)&gt;0.01,V70=""),FALSE),"Explicar cuota documento",IF(COUNTA(A70:V70)=0,"",IF(OR(NOT(ISNUMBER(K70)),K70&lt;0,K70&gt;1,NOT(ISNUMBER(M70)),M70&lt;0,M70&gt;1,NOT(OR(S70="Sí",S70="No"))),"Revisar tipos / bien",IF(COUNTA(A70:V70)=0,"",IF(OR(A70="",OR(ISNUMBER(FIND("*",A70)),ISNUMBER(FIND("?",A70))),COUNTIFS('Lineas'!$A$8:$A$107,A70)&lt;&gt;1),"ID línea inválido",IF(OR(B70="",COUNTIFS('Documentos'!$A$8:$A$107,B70)&lt;&gt;1),"Documento inexistente / duplicado",IF(OR(C70="",D70="",T70&lt;&gt;"Confirmado",AC70&lt;&gt;"Revisado"),"Completar / revisar",IF(OR(NOT(ISNUMBER(F70)),NOT(ISNUMBER(W70)),NOT(ISNUMBER(X70)),NOT(ISNUMBER(L70)),NOT(ISNUMBER(N70)),NOT(ISNUMBER(O70)),NOT(ISNUMBER(P70)),NOT(ISNUMBER(Q70)),NOT(ISNUMBER(R70)),NOT(ISNUMBER(Y70)),S70=""),"Faltan importes / fechas",IF(OR(AND(D70="Ordinario",OR(NOT(ISNUMBER(G70)),G70&lt;0,G70&gt;1)),AND(D70&lt;&gt;"Ordinario",E70=""),AND(OR(D70="Exenta",D70="No sujeta"),OR(G70&lt;&gt;"",W70&lt;&gt;0))),"Revisar tratamiento",IF(OR(AND(ABS(X70-L70)&gt;0.01,V70=""),AND(W70&gt;=0,OR(P70&lt;0,P70&gt;W70)),AND(W70&lt;0,OR(P70&gt;0,P70&lt;W70)),AND(S70="Sí",O70&lt;&gt;0)),"Revisar retención / deducción / bien",IF(OR(ROUND(F70,2)&lt;&gt;F70,ROUND(L70,2)&lt;&gt;L70,ROUND(N70,2)&lt;&gt;N70,ROUND(O70,2)&lt;&gt;O70,ROUND(P70,2)&lt;&gt;P70),"Revisar céntimos","Revisado"))))))))))))))</x:f>
      </x:c>
      <x:c r="AA70" s="12" t="str">
        <x:f>IF(B70="","",IF(COUNTIFS('Documentos'!$A$8:$A$107,B70)=1,INDEX('Documentos'!$B$8:$B$107,MATCH(B70,'Documentos'!$A$8:$A$107,0)),"Pendiente"))</x:f>
      </x:c>
      <x:c r="AB70" s="12" t="str">
        <x:f>IF(B70="","",IF(COUNTIFS('Documentos'!$A$8:$A$107,B70)=1,INDEX('Documentos'!$C$8:$C$107,MATCH(B70,'Documentos'!$A$8:$A$107,0)),"Pendiente"))</x:f>
      </x:c>
      <x:c r="AC70" s="12" t="str">
        <x:f>IF(B70="","",IF(COUNTIFS('Documentos'!$A$8:$A$107,B70)=1,INDEX('Documentos'!$T$8:$T$107,MATCH(B70,'Documentos'!$A$8:$A$107,0)),"Pendiente"))</x:f>
      </x:c>
      <x:c r="AD70" s="12" t="str">
        <x:f>IF(Z70="","",IF(Z70="Revisado","Sí","No"))</x:f>
      </x:c>
      <x:c r="AE70" s="12" t="str">
        <x:f>IF(ISNUMBER(Q70),YEAR(Q70),"")</x:f>
      </x:c>
      <x:c r="AF70" s="12" t="str">
        <x:f>IF(ISNUMBER(Q70),INT((MONTH(Q70)-1)/3)+1,"")</x:f>
      </x:c>
      <x:c r="AG70" s="12" t="str">
        <x:f>IF(ISNUMBER(R70),YEAR(R70),"")</x:f>
      </x:c>
      <x:c r="AH70" s="12" t="str">
        <x:f>IF(ISNUMBER(R70),INT((MONTH(R70)-1)/3)+1,"")</x:f>
      </x:c>
      <x:c r="AI70" s="15" t="str">
        <x:f>IF(A70="","",ROUND(SUMIFS('IRPF cobros'!$D$8:$D$107,'IRPF cobros'!$B$8:$B$107,A70,'IRPF cobros'!$I$8:$I$107,"Revisado"),2))</x:f>
      </x:c>
      <x:c r="AJ70" s="12" t="str">
        <x:f>IF(A70="","",IF('Instrucciones'!$B$7&lt;&gt;"Cobros/pagos confirmado","",IF(AND(ISNUMBER(O70),ISNUMBER(AI70),ABS(O70-AI70)&lt;=0.01),"","Revisar importe no imputado")))</x:f>
      </x:c>
    </x:row>
    <x:row r="71" ht="23" customHeight="1">
      <x:c r="A71" s="11"/>
      <x:c r="B71" s="11"/>
      <x:c r="C71" s="11"/>
      <x:c r="D71" s="11"/>
      <x:c r="E71" s="11"/>
      <x:c r="F71" s="14"/>
      <x:c r="G71" s="16"/>
      <x:c r="H71" s="11"/>
      <x:c r="I71" s="14"/>
      <x:c r="J71" s="14"/>
      <x:c r="K71" s="16"/>
      <x:c r="L71" s="14"/>
      <x:c r="M71" s="16"/>
      <x:c r="N71" s="14"/>
      <x:c r="O71" s="14"/>
      <x:c r="P71" s="14"/>
      <x:c r="Q71" s="13"/>
      <x:c r="R71" s="13"/>
      <x:c r="S71" s="11"/>
      <x:c r="T71" s="11"/>
      <x:c r="U71" s="14"/>
      <x:c r="V71" s="11"/>
      <x:c r="W71" s="15" t="str">
        <x:f>IF(COUNTA(A71:V71)=0,"",IF(D71="Ordinario",IF(H71="Calcular",IF(AND(ISNUMBER(F71),ISNUMBER(G71)),ROUND(F71*G71,2),"Pendiente"),IF(AND(H71="Documento",ISNUMBER(I71)),I71,"Pendiente")),IF(AND(OR(D71="Exenta",D71="No sujeta",D71="Otra revisada"),ISNUMBER(I71)),I71,"Pendiente")))</x:f>
      </x:c>
      <x:c r="X71" s="15" t="str">
        <x:f>IF(COUNTA(A71:V71)=0,"",IF(AND(ISNUMBER(J71),ISNUMBER(K71)),ROUND(J71*K71,2),"Pendiente"))</x:f>
      </x:c>
      <x:c r="Y71" s="15" t="str">
        <x:f>IF(COUNTA(A71:V71)=0,"",IF(D71="Ordinario",IF(AND(ISNUMBER(F71),ISNUMBER(W71),ISNUMBER(L71),ISNUMBER(N71)),ROUND(F71+W71+N71-L71,2),"Pendiente"),IF(ISNUMBER(U71),U71,"Pendiente")))</x:f>
      </x:c>
      <x:c r="Z71" s="12" t="str">
        <x:f>IF(COUNTA(A71:V71)=0,"",IF(OR(IF(ISNUMBER(W71),ROUND(W71,2)&lt;&gt;W71,FALSE),IF(ISNUMBER(J71),ROUND(J71,2)&lt;&gt;J71,FALSE),IF(ISNUMBER(U71),ROUND(U71,2)&lt;&gt;U71,FALSE)),"Revisar céntimos",IF(COUNTA(A71:V71)=0,"",IF(IF(AND(H71="Documento",D71="Ordinario",ISNUMBER(F71),ISNUMBER(G71),ISNUMBER(I71)),AND(ABS(ROUND(F71*G71,2)-I71)&gt;0.01,V71=""),FALSE),"Explicar cuota documento",IF(COUNTA(A71:V71)=0,"",IF(OR(NOT(ISNUMBER(K71)),K71&lt;0,K71&gt;1,NOT(ISNUMBER(M71)),M71&lt;0,M71&gt;1,NOT(OR(S71="Sí",S71="No"))),"Revisar tipos / bien",IF(COUNTA(A71:V71)=0,"",IF(OR(A71="",OR(ISNUMBER(FIND("*",A71)),ISNUMBER(FIND("?",A71))),COUNTIFS('Lineas'!$A$8:$A$107,A71)&lt;&gt;1),"ID línea inválido",IF(OR(B71="",COUNTIFS('Documentos'!$A$8:$A$107,B71)&lt;&gt;1),"Documento inexistente / duplicado",IF(OR(C71="",D71="",T71&lt;&gt;"Confirmado",AC71&lt;&gt;"Revisado"),"Completar / revisar",IF(OR(NOT(ISNUMBER(F71)),NOT(ISNUMBER(W71)),NOT(ISNUMBER(X71)),NOT(ISNUMBER(L71)),NOT(ISNUMBER(N71)),NOT(ISNUMBER(O71)),NOT(ISNUMBER(P71)),NOT(ISNUMBER(Q71)),NOT(ISNUMBER(R71)),NOT(ISNUMBER(Y71)),S71=""),"Faltan importes / fechas",IF(OR(AND(D71="Ordinario",OR(NOT(ISNUMBER(G71)),G71&lt;0,G71&gt;1)),AND(D71&lt;&gt;"Ordinario",E71=""),AND(OR(D71="Exenta",D71="No sujeta"),OR(G71&lt;&gt;"",W71&lt;&gt;0))),"Revisar tratamiento",IF(OR(AND(ABS(X71-L71)&gt;0.01,V71=""),AND(W71&gt;=0,OR(P71&lt;0,P71&gt;W71)),AND(W71&lt;0,OR(P71&gt;0,P71&lt;W71)),AND(S71="Sí",O71&lt;&gt;0)),"Revisar retención / deducción / bien",IF(OR(ROUND(F71,2)&lt;&gt;F71,ROUND(L71,2)&lt;&gt;L71,ROUND(N71,2)&lt;&gt;N71,ROUND(O71,2)&lt;&gt;O71,ROUND(P71,2)&lt;&gt;P71),"Revisar céntimos","Revisado"))))))))))))))</x:f>
      </x:c>
      <x:c r="AA71" s="12" t="str">
        <x:f>IF(B71="","",IF(COUNTIFS('Documentos'!$A$8:$A$107,B71)=1,INDEX('Documentos'!$B$8:$B$107,MATCH(B71,'Documentos'!$A$8:$A$107,0)),"Pendiente"))</x:f>
      </x:c>
      <x:c r="AB71" s="12" t="str">
        <x:f>IF(B71="","",IF(COUNTIFS('Documentos'!$A$8:$A$107,B71)=1,INDEX('Documentos'!$C$8:$C$107,MATCH(B71,'Documentos'!$A$8:$A$107,0)),"Pendiente"))</x:f>
      </x:c>
      <x:c r="AC71" s="12" t="str">
        <x:f>IF(B71="","",IF(COUNTIFS('Documentos'!$A$8:$A$107,B71)=1,INDEX('Documentos'!$T$8:$T$107,MATCH(B71,'Documentos'!$A$8:$A$107,0)),"Pendiente"))</x:f>
      </x:c>
      <x:c r="AD71" s="12" t="str">
        <x:f>IF(Z71="","",IF(Z71="Revisado","Sí","No"))</x:f>
      </x:c>
      <x:c r="AE71" s="12" t="str">
        <x:f>IF(ISNUMBER(Q71),YEAR(Q71),"")</x:f>
      </x:c>
      <x:c r="AF71" s="12" t="str">
        <x:f>IF(ISNUMBER(Q71),INT((MONTH(Q71)-1)/3)+1,"")</x:f>
      </x:c>
      <x:c r="AG71" s="12" t="str">
        <x:f>IF(ISNUMBER(R71),YEAR(R71),"")</x:f>
      </x:c>
      <x:c r="AH71" s="12" t="str">
        <x:f>IF(ISNUMBER(R71),INT((MONTH(R71)-1)/3)+1,"")</x:f>
      </x:c>
      <x:c r="AI71" s="15" t="str">
        <x:f>IF(A71="","",ROUND(SUMIFS('IRPF cobros'!$D$8:$D$107,'IRPF cobros'!$B$8:$B$107,A71,'IRPF cobros'!$I$8:$I$107,"Revisado"),2))</x:f>
      </x:c>
      <x:c r="AJ71" s="12" t="str">
        <x:f>IF(A71="","",IF('Instrucciones'!$B$7&lt;&gt;"Cobros/pagos confirmado","",IF(AND(ISNUMBER(O71),ISNUMBER(AI71),ABS(O71-AI71)&lt;=0.01),"","Revisar importe no imputado")))</x:f>
      </x:c>
    </x:row>
    <x:row r="72" ht="23" customHeight="1">
      <x:c r="A72" s="11"/>
      <x:c r="B72" s="11"/>
      <x:c r="C72" s="11"/>
      <x:c r="D72" s="11"/>
      <x:c r="E72" s="11"/>
      <x:c r="F72" s="14"/>
      <x:c r="G72" s="16"/>
      <x:c r="H72" s="11"/>
      <x:c r="I72" s="14"/>
      <x:c r="J72" s="14"/>
      <x:c r="K72" s="16"/>
      <x:c r="L72" s="14"/>
      <x:c r="M72" s="16"/>
      <x:c r="N72" s="14"/>
      <x:c r="O72" s="14"/>
      <x:c r="P72" s="14"/>
      <x:c r="Q72" s="13"/>
      <x:c r="R72" s="13"/>
      <x:c r="S72" s="11"/>
      <x:c r="T72" s="11"/>
      <x:c r="U72" s="14"/>
      <x:c r="V72" s="11"/>
      <x:c r="W72" s="15" t="str">
        <x:f>IF(COUNTA(A72:V72)=0,"",IF(D72="Ordinario",IF(H72="Calcular",IF(AND(ISNUMBER(F72),ISNUMBER(G72)),ROUND(F72*G72,2),"Pendiente"),IF(AND(H72="Documento",ISNUMBER(I72)),I72,"Pendiente")),IF(AND(OR(D72="Exenta",D72="No sujeta",D72="Otra revisada"),ISNUMBER(I72)),I72,"Pendiente")))</x:f>
      </x:c>
      <x:c r="X72" s="15" t="str">
        <x:f>IF(COUNTA(A72:V72)=0,"",IF(AND(ISNUMBER(J72),ISNUMBER(K72)),ROUND(J72*K72,2),"Pendiente"))</x:f>
      </x:c>
      <x:c r="Y72" s="15" t="str">
        <x:f>IF(COUNTA(A72:V72)=0,"",IF(D72="Ordinario",IF(AND(ISNUMBER(F72),ISNUMBER(W72),ISNUMBER(L72),ISNUMBER(N72)),ROUND(F72+W72+N72-L72,2),"Pendiente"),IF(ISNUMBER(U72),U72,"Pendiente")))</x:f>
      </x:c>
      <x:c r="Z72" s="12" t="str">
        <x:f>IF(COUNTA(A72:V72)=0,"",IF(OR(IF(ISNUMBER(W72),ROUND(W72,2)&lt;&gt;W72,FALSE),IF(ISNUMBER(J72),ROUND(J72,2)&lt;&gt;J72,FALSE),IF(ISNUMBER(U72),ROUND(U72,2)&lt;&gt;U72,FALSE)),"Revisar céntimos",IF(COUNTA(A72:V72)=0,"",IF(IF(AND(H72="Documento",D72="Ordinario",ISNUMBER(F72),ISNUMBER(G72),ISNUMBER(I72)),AND(ABS(ROUND(F72*G72,2)-I72)&gt;0.01,V72=""),FALSE),"Explicar cuota documento",IF(COUNTA(A72:V72)=0,"",IF(OR(NOT(ISNUMBER(K72)),K72&lt;0,K72&gt;1,NOT(ISNUMBER(M72)),M72&lt;0,M72&gt;1,NOT(OR(S72="Sí",S72="No"))),"Revisar tipos / bien",IF(COUNTA(A72:V72)=0,"",IF(OR(A72="",OR(ISNUMBER(FIND("*",A72)),ISNUMBER(FIND("?",A72))),COUNTIFS('Lineas'!$A$8:$A$107,A72)&lt;&gt;1),"ID línea inválido",IF(OR(B72="",COUNTIFS('Documentos'!$A$8:$A$107,B72)&lt;&gt;1),"Documento inexistente / duplicado",IF(OR(C72="",D72="",T72&lt;&gt;"Confirmado",AC72&lt;&gt;"Revisado"),"Completar / revisar",IF(OR(NOT(ISNUMBER(F72)),NOT(ISNUMBER(W72)),NOT(ISNUMBER(X72)),NOT(ISNUMBER(L72)),NOT(ISNUMBER(N72)),NOT(ISNUMBER(O72)),NOT(ISNUMBER(P72)),NOT(ISNUMBER(Q72)),NOT(ISNUMBER(R72)),NOT(ISNUMBER(Y72)),S72=""),"Faltan importes / fechas",IF(OR(AND(D72="Ordinario",OR(NOT(ISNUMBER(G72)),G72&lt;0,G72&gt;1)),AND(D72&lt;&gt;"Ordinario",E72=""),AND(OR(D72="Exenta",D72="No sujeta"),OR(G72&lt;&gt;"",W72&lt;&gt;0))),"Revisar tratamiento",IF(OR(AND(ABS(X72-L72)&gt;0.01,V72=""),AND(W72&gt;=0,OR(P72&lt;0,P72&gt;W72)),AND(W72&lt;0,OR(P72&gt;0,P72&lt;W72)),AND(S72="Sí",O72&lt;&gt;0)),"Revisar retención / deducción / bien",IF(OR(ROUND(F72,2)&lt;&gt;F72,ROUND(L72,2)&lt;&gt;L72,ROUND(N72,2)&lt;&gt;N72,ROUND(O72,2)&lt;&gt;O72,ROUND(P72,2)&lt;&gt;P72),"Revisar céntimos","Revisado"))))))))))))))</x:f>
      </x:c>
      <x:c r="AA72" s="12" t="str">
        <x:f>IF(B72="","",IF(COUNTIFS('Documentos'!$A$8:$A$107,B72)=1,INDEX('Documentos'!$B$8:$B$107,MATCH(B72,'Documentos'!$A$8:$A$107,0)),"Pendiente"))</x:f>
      </x:c>
      <x:c r="AB72" s="12" t="str">
        <x:f>IF(B72="","",IF(COUNTIFS('Documentos'!$A$8:$A$107,B72)=1,INDEX('Documentos'!$C$8:$C$107,MATCH(B72,'Documentos'!$A$8:$A$107,0)),"Pendiente"))</x:f>
      </x:c>
      <x:c r="AC72" s="12" t="str">
        <x:f>IF(B72="","",IF(COUNTIFS('Documentos'!$A$8:$A$107,B72)=1,INDEX('Documentos'!$T$8:$T$107,MATCH(B72,'Documentos'!$A$8:$A$107,0)),"Pendiente"))</x:f>
      </x:c>
      <x:c r="AD72" s="12" t="str">
        <x:f>IF(Z72="","",IF(Z72="Revisado","Sí","No"))</x:f>
      </x:c>
      <x:c r="AE72" s="12" t="str">
        <x:f>IF(ISNUMBER(Q72),YEAR(Q72),"")</x:f>
      </x:c>
      <x:c r="AF72" s="12" t="str">
        <x:f>IF(ISNUMBER(Q72),INT((MONTH(Q72)-1)/3)+1,"")</x:f>
      </x:c>
      <x:c r="AG72" s="12" t="str">
        <x:f>IF(ISNUMBER(R72),YEAR(R72),"")</x:f>
      </x:c>
      <x:c r="AH72" s="12" t="str">
        <x:f>IF(ISNUMBER(R72),INT((MONTH(R72)-1)/3)+1,"")</x:f>
      </x:c>
      <x:c r="AI72" s="15" t="str">
        <x:f>IF(A72="","",ROUND(SUMIFS('IRPF cobros'!$D$8:$D$107,'IRPF cobros'!$B$8:$B$107,A72,'IRPF cobros'!$I$8:$I$107,"Revisado"),2))</x:f>
      </x:c>
      <x:c r="AJ72" s="12" t="str">
        <x:f>IF(A72="","",IF('Instrucciones'!$B$7&lt;&gt;"Cobros/pagos confirmado","",IF(AND(ISNUMBER(O72),ISNUMBER(AI72),ABS(O72-AI72)&lt;=0.01),"","Revisar importe no imputado")))</x:f>
      </x:c>
    </x:row>
    <x:row r="73" ht="23" customHeight="1">
      <x:c r="A73" s="11"/>
      <x:c r="B73" s="11"/>
      <x:c r="C73" s="11"/>
      <x:c r="D73" s="11"/>
      <x:c r="E73" s="11"/>
      <x:c r="F73" s="14"/>
      <x:c r="G73" s="16"/>
      <x:c r="H73" s="11"/>
      <x:c r="I73" s="14"/>
      <x:c r="J73" s="14"/>
      <x:c r="K73" s="16"/>
      <x:c r="L73" s="14"/>
      <x:c r="M73" s="16"/>
      <x:c r="N73" s="14"/>
      <x:c r="O73" s="14"/>
      <x:c r="P73" s="14"/>
      <x:c r="Q73" s="13"/>
      <x:c r="R73" s="13"/>
      <x:c r="S73" s="11"/>
      <x:c r="T73" s="11"/>
      <x:c r="U73" s="14"/>
      <x:c r="V73" s="11"/>
      <x:c r="W73" s="15" t="str">
        <x:f>IF(COUNTA(A73:V73)=0,"",IF(D73="Ordinario",IF(H73="Calcular",IF(AND(ISNUMBER(F73),ISNUMBER(G73)),ROUND(F73*G73,2),"Pendiente"),IF(AND(H73="Documento",ISNUMBER(I73)),I73,"Pendiente")),IF(AND(OR(D73="Exenta",D73="No sujeta",D73="Otra revisada"),ISNUMBER(I73)),I73,"Pendiente")))</x:f>
      </x:c>
      <x:c r="X73" s="15" t="str">
        <x:f>IF(COUNTA(A73:V73)=0,"",IF(AND(ISNUMBER(J73),ISNUMBER(K73)),ROUND(J73*K73,2),"Pendiente"))</x:f>
      </x:c>
      <x:c r="Y73" s="15" t="str">
        <x:f>IF(COUNTA(A73:V73)=0,"",IF(D73="Ordinario",IF(AND(ISNUMBER(F73),ISNUMBER(W73),ISNUMBER(L73),ISNUMBER(N73)),ROUND(F73+W73+N73-L73,2),"Pendiente"),IF(ISNUMBER(U73),U73,"Pendiente")))</x:f>
      </x:c>
      <x:c r="Z73" s="12" t="str">
        <x:f>IF(COUNTA(A73:V73)=0,"",IF(OR(IF(ISNUMBER(W73),ROUND(W73,2)&lt;&gt;W73,FALSE),IF(ISNUMBER(J73),ROUND(J73,2)&lt;&gt;J73,FALSE),IF(ISNUMBER(U73),ROUND(U73,2)&lt;&gt;U73,FALSE)),"Revisar céntimos",IF(COUNTA(A73:V73)=0,"",IF(IF(AND(H73="Documento",D73="Ordinario",ISNUMBER(F73),ISNUMBER(G73),ISNUMBER(I73)),AND(ABS(ROUND(F73*G73,2)-I73)&gt;0.01,V73=""),FALSE),"Explicar cuota documento",IF(COUNTA(A73:V73)=0,"",IF(OR(NOT(ISNUMBER(K73)),K73&lt;0,K73&gt;1,NOT(ISNUMBER(M73)),M73&lt;0,M73&gt;1,NOT(OR(S73="Sí",S73="No"))),"Revisar tipos / bien",IF(COUNTA(A73:V73)=0,"",IF(OR(A73="",OR(ISNUMBER(FIND("*",A73)),ISNUMBER(FIND("?",A73))),COUNTIFS('Lineas'!$A$8:$A$107,A73)&lt;&gt;1),"ID línea inválido",IF(OR(B73="",COUNTIFS('Documentos'!$A$8:$A$107,B73)&lt;&gt;1),"Documento inexistente / duplicado",IF(OR(C73="",D73="",T73&lt;&gt;"Confirmado",AC73&lt;&gt;"Revisado"),"Completar / revisar",IF(OR(NOT(ISNUMBER(F73)),NOT(ISNUMBER(W73)),NOT(ISNUMBER(X73)),NOT(ISNUMBER(L73)),NOT(ISNUMBER(N73)),NOT(ISNUMBER(O73)),NOT(ISNUMBER(P73)),NOT(ISNUMBER(Q73)),NOT(ISNUMBER(R73)),NOT(ISNUMBER(Y73)),S73=""),"Faltan importes / fechas",IF(OR(AND(D73="Ordinario",OR(NOT(ISNUMBER(G73)),G73&lt;0,G73&gt;1)),AND(D73&lt;&gt;"Ordinario",E73=""),AND(OR(D73="Exenta",D73="No sujeta"),OR(G73&lt;&gt;"",W73&lt;&gt;0))),"Revisar tratamiento",IF(OR(AND(ABS(X73-L73)&gt;0.01,V73=""),AND(W73&gt;=0,OR(P73&lt;0,P73&gt;W73)),AND(W73&lt;0,OR(P73&gt;0,P73&lt;W73)),AND(S73="Sí",O73&lt;&gt;0)),"Revisar retención / deducción / bien",IF(OR(ROUND(F73,2)&lt;&gt;F73,ROUND(L73,2)&lt;&gt;L73,ROUND(N73,2)&lt;&gt;N73,ROUND(O73,2)&lt;&gt;O73,ROUND(P73,2)&lt;&gt;P73),"Revisar céntimos","Revisado"))))))))))))))</x:f>
      </x:c>
      <x:c r="AA73" s="12" t="str">
        <x:f>IF(B73="","",IF(COUNTIFS('Documentos'!$A$8:$A$107,B73)=1,INDEX('Documentos'!$B$8:$B$107,MATCH(B73,'Documentos'!$A$8:$A$107,0)),"Pendiente"))</x:f>
      </x:c>
      <x:c r="AB73" s="12" t="str">
        <x:f>IF(B73="","",IF(COUNTIFS('Documentos'!$A$8:$A$107,B73)=1,INDEX('Documentos'!$C$8:$C$107,MATCH(B73,'Documentos'!$A$8:$A$107,0)),"Pendiente"))</x:f>
      </x:c>
      <x:c r="AC73" s="12" t="str">
        <x:f>IF(B73="","",IF(COUNTIFS('Documentos'!$A$8:$A$107,B73)=1,INDEX('Documentos'!$T$8:$T$107,MATCH(B73,'Documentos'!$A$8:$A$107,0)),"Pendiente"))</x:f>
      </x:c>
      <x:c r="AD73" s="12" t="str">
        <x:f>IF(Z73="","",IF(Z73="Revisado","Sí","No"))</x:f>
      </x:c>
      <x:c r="AE73" s="12" t="str">
        <x:f>IF(ISNUMBER(Q73),YEAR(Q73),"")</x:f>
      </x:c>
      <x:c r="AF73" s="12" t="str">
        <x:f>IF(ISNUMBER(Q73),INT((MONTH(Q73)-1)/3)+1,"")</x:f>
      </x:c>
      <x:c r="AG73" s="12" t="str">
        <x:f>IF(ISNUMBER(R73),YEAR(R73),"")</x:f>
      </x:c>
      <x:c r="AH73" s="12" t="str">
        <x:f>IF(ISNUMBER(R73),INT((MONTH(R73)-1)/3)+1,"")</x:f>
      </x:c>
      <x:c r="AI73" s="15" t="str">
        <x:f>IF(A73="","",ROUND(SUMIFS('IRPF cobros'!$D$8:$D$107,'IRPF cobros'!$B$8:$B$107,A73,'IRPF cobros'!$I$8:$I$107,"Revisado"),2))</x:f>
      </x:c>
      <x:c r="AJ73" s="12" t="str">
        <x:f>IF(A73="","",IF('Instrucciones'!$B$7&lt;&gt;"Cobros/pagos confirmado","",IF(AND(ISNUMBER(O73),ISNUMBER(AI73),ABS(O73-AI73)&lt;=0.01),"","Revisar importe no imputado")))</x:f>
      </x:c>
    </x:row>
    <x:row r="74" ht="23" customHeight="1">
      <x:c r="A74" s="11"/>
      <x:c r="B74" s="11"/>
      <x:c r="C74" s="11"/>
      <x:c r="D74" s="11"/>
      <x:c r="E74" s="11"/>
      <x:c r="F74" s="14"/>
      <x:c r="G74" s="16"/>
      <x:c r="H74" s="11"/>
      <x:c r="I74" s="14"/>
      <x:c r="J74" s="14"/>
      <x:c r="K74" s="16"/>
      <x:c r="L74" s="14"/>
      <x:c r="M74" s="16"/>
      <x:c r="N74" s="14"/>
      <x:c r="O74" s="14"/>
      <x:c r="P74" s="14"/>
      <x:c r="Q74" s="13"/>
      <x:c r="R74" s="13"/>
      <x:c r="S74" s="11"/>
      <x:c r="T74" s="11"/>
      <x:c r="U74" s="14"/>
      <x:c r="V74" s="11"/>
      <x:c r="W74" s="15" t="str">
        <x:f>IF(COUNTA(A74:V74)=0,"",IF(D74="Ordinario",IF(H74="Calcular",IF(AND(ISNUMBER(F74),ISNUMBER(G74)),ROUND(F74*G74,2),"Pendiente"),IF(AND(H74="Documento",ISNUMBER(I74)),I74,"Pendiente")),IF(AND(OR(D74="Exenta",D74="No sujeta",D74="Otra revisada"),ISNUMBER(I74)),I74,"Pendiente")))</x:f>
      </x:c>
      <x:c r="X74" s="15" t="str">
        <x:f>IF(COUNTA(A74:V74)=0,"",IF(AND(ISNUMBER(J74),ISNUMBER(K74)),ROUND(J74*K74,2),"Pendiente"))</x:f>
      </x:c>
      <x:c r="Y74" s="15" t="str">
        <x:f>IF(COUNTA(A74:V74)=0,"",IF(D74="Ordinario",IF(AND(ISNUMBER(F74),ISNUMBER(W74),ISNUMBER(L74),ISNUMBER(N74)),ROUND(F74+W74+N74-L74,2),"Pendiente"),IF(ISNUMBER(U74),U74,"Pendiente")))</x:f>
      </x:c>
      <x:c r="Z74" s="12" t="str">
        <x:f>IF(COUNTA(A74:V74)=0,"",IF(OR(IF(ISNUMBER(W74),ROUND(W74,2)&lt;&gt;W74,FALSE),IF(ISNUMBER(J74),ROUND(J74,2)&lt;&gt;J74,FALSE),IF(ISNUMBER(U74),ROUND(U74,2)&lt;&gt;U74,FALSE)),"Revisar céntimos",IF(COUNTA(A74:V74)=0,"",IF(IF(AND(H74="Documento",D74="Ordinario",ISNUMBER(F74),ISNUMBER(G74),ISNUMBER(I74)),AND(ABS(ROUND(F74*G74,2)-I74)&gt;0.01,V74=""),FALSE),"Explicar cuota documento",IF(COUNTA(A74:V74)=0,"",IF(OR(NOT(ISNUMBER(K74)),K74&lt;0,K74&gt;1,NOT(ISNUMBER(M74)),M74&lt;0,M74&gt;1,NOT(OR(S74="Sí",S74="No"))),"Revisar tipos / bien",IF(COUNTA(A74:V74)=0,"",IF(OR(A74="",OR(ISNUMBER(FIND("*",A74)),ISNUMBER(FIND("?",A74))),COUNTIFS('Lineas'!$A$8:$A$107,A74)&lt;&gt;1),"ID línea inválido",IF(OR(B74="",COUNTIFS('Documentos'!$A$8:$A$107,B74)&lt;&gt;1),"Documento inexistente / duplicado",IF(OR(C74="",D74="",T74&lt;&gt;"Confirmado",AC74&lt;&gt;"Revisado"),"Completar / revisar",IF(OR(NOT(ISNUMBER(F74)),NOT(ISNUMBER(W74)),NOT(ISNUMBER(X74)),NOT(ISNUMBER(L74)),NOT(ISNUMBER(N74)),NOT(ISNUMBER(O74)),NOT(ISNUMBER(P74)),NOT(ISNUMBER(Q74)),NOT(ISNUMBER(R74)),NOT(ISNUMBER(Y74)),S74=""),"Faltan importes / fechas",IF(OR(AND(D74="Ordinario",OR(NOT(ISNUMBER(G74)),G74&lt;0,G74&gt;1)),AND(D74&lt;&gt;"Ordinario",E74=""),AND(OR(D74="Exenta",D74="No sujeta"),OR(G74&lt;&gt;"",W74&lt;&gt;0))),"Revisar tratamiento",IF(OR(AND(ABS(X74-L74)&gt;0.01,V74=""),AND(W74&gt;=0,OR(P74&lt;0,P74&gt;W74)),AND(W74&lt;0,OR(P74&gt;0,P74&lt;W74)),AND(S74="Sí",O74&lt;&gt;0)),"Revisar retención / deducción / bien",IF(OR(ROUND(F74,2)&lt;&gt;F74,ROUND(L74,2)&lt;&gt;L74,ROUND(N74,2)&lt;&gt;N74,ROUND(O74,2)&lt;&gt;O74,ROUND(P74,2)&lt;&gt;P74),"Revisar céntimos","Revisado"))))))))))))))</x:f>
      </x:c>
      <x:c r="AA74" s="12" t="str">
        <x:f>IF(B74="","",IF(COUNTIFS('Documentos'!$A$8:$A$107,B74)=1,INDEX('Documentos'!$B$8:$B$107,MATCH(B74,'Documentos'!$A$8:$A$107,0)),"Pendiente"))</x:f>
      </x:c>
      <x:c r="AB74" s="12" t="str">
        <x:f>IF(B74="","",IF(COUNTIFS('Documentos'!$A$8:$A$107,B74)=1,INDEX('Documentos'!$C$8:$C$107,MATCH(B74,'Documentos'!$A$8:$A$107,0)),"Pendiente"))</x:f>
      </x:c>
      <x:c r="AC74" s="12" t="str">
        <x:f>IF(B74="","",IF(COUNTIFS('Documentos'!$A$8:$A$107,B74)=1,INDEX('Documentos'!$T$8:$T$107,MATCH(B74,'Documentos'!$A$8:$A$107,0)),"Pendiente"))</x:f>
      </x:c>
      <x:c r="AD74" s="12" t="str">
        <x:f>IF(Z74="","",IF(Z74="Revisado","Sí","No"))</x:f>
      </x:c>
      <x:c r="AE74" s="12" t="str">
        <x:f>IF(ISNUMBER(Q74),YEAR(Q74),"")</x:f>
      </x:c>
      <x:c r="AF74" s="12" t="str">
        <x:f>IF(ISNUMBER(Q74),INT((MONTH(Q74)-1)/3)+1,"")</x:f>
      </x:c>
      <x:c r="AG74" s="12" t="str">
        <x:f>IF(ISNUMBER(R74),YEAR(R74),"")</x:f>
      </x:c>
      <x:c r="AH74" s="12" t="str">
        <x:f>IF(ISNUMBER(R74),INT((MONTH(R74)-1)/3)+1,"")</x:f>
      </x:c>
      <x:c r="AI74" s="15" t="str">
        <x:f>IF(A74="","",ROUND(SUMIFS('IRPF cobros'!$D$8:$D$107,'IRPF cobros'!$B$8:$B$107,A74,'IRPF cobros'!$I$8:$I$107,"Revisado"),2))</x:f>
      </x:c>
      <x:c r="AJ74" s="12" t="str">
        <x:f>IF(A74="","",IF('Instrucciones'!$B$7&lt;&gt;"Cobros/pagos confirmado","",IF(AND(ISNUMBER(O74),ISNUMBER(AI74),ABS(O74-AI74)&lt;=0.01),"","Revisar importe no imputado")))</x:f>
      </x:c>
    </x:row>
    <x:row r="75" ht="23" customHeight="1">
      <x:c r="A75" s="11"/>
      <x:c r="B75" s="11"/>
      <x:c r="C75" s="11"/>
      <x:c r="D75" s="11"/>
      <x:c r="E75" s="11"/>
      <x:c r="F75" s="14"/>
      <x:c r="G75" s="16"/>
      <x:c r="H75" s="11"/>
      <x:c r="I75" s="14"/>
      <x:c r="J75" s="14"/>
      <x:c r="K75" s="16"/>
      <x:c r="L75" s="14"/>
      <x:c r="M75" s="16"/>
      <x:c r="N75" s="14"/>
      <x:c r="O75" s="14"/>
      <x:c r="P75" s="14"/>
      <x:c r="Q75" s="13"/>
      <x:c r="R75" s="13"/>
      <x:c r="S75" s="11"/>
      <x:c r="T75" s="11"/>
      <x:c r="U75" s="14"/>
      <x:c r="V75" s="11"/>
      <x:c r="W75" s="15" t="str">
        <x:f>IF(COUNTA(A75:V75)=0,"",IF(D75="Ordinario",IF(H75="Calcular",IF(AND(ISNUMBER(F75),ISNUMBER(G75)),ROUND(F75*G75,2),"Pendiente"),IF(AND(H75="Documento",ISNUMBER(I75)),I75,"Pendiente")),IF(AND(OR(D75="Exenta",D75="No sujeta",D75="Otra revisada"),ISNUMBER(I75)),I75,"Pendiente")))</x:f>
      </x:c>
      <x:c r="X75" s="15" t="str">
        <x:f>IF(COUNTA(A75:V75)=0,"",IF(AND(ISNUMBER(J75),ISNUMBER(K75)),ROUND(J75*K75,2),"Pendiente"))</x:f>
      </x:c>
      <x:c r="Y75" s="15" t="str">
        <x:f>IF(COUNTA(A75:V75)=0,"",IF(D75="Ordinario",IF(AND(ISNUMBER(F75),ISNUMBER(W75),ISNUMBER(L75),ISNUMBER(N75)),ROUND(F75+W75+N75-L75,2),"Pendiente"),IF(ISNUMBER(U75),U75,"Pendiente")))</x:f>
      </x:c>
      <x:c r="Z75" s="12" t="str">
        <x:f>IF(COUNTA(A75:V75)=0,"",IF(OR(IF(ISNUMBER(W75),ROUND(W75,2)&lt;&gt;W75,FALSE),IF(ISNUMBER(J75),ROUND(J75,2)&lt;&gt;J75,FALSE),IF(ISNUMBER(U75),ROUND(U75,2)&lt;&gt;U75,FALSE)),"Revisar céntimos",IF(COUNTA(A75:V75)=0,"",IF(IF(AND(H75="Documento",D75="Ordinario",ISNUMBER(F75),ISNUMBER(G75),ISNUMBER(I75)),AND(ABS(ROUND(F75*G75,2)-I75)&gt;0.01,V75=""),FALSE),"Explicar cuota documento",IF(COUNTA(A75:V75)=0,"",IF(OR(NOT(ISNUMBER(K75)),K75&lt;0,K75&gt;1,NOT(ISNUMBER(M75)),M75&lt;0,M75&gt;1,NOT(OR(S75="Sí",S75="No"))),"Revisar tipos / bien",IF(COUNTA(A75:V75)=0,"",IF(OR(A75="",OR(ISNUMBER(FIND("*",A75)),ISNUMBER(FIND("?",A75))),COUNTIFS('Lineas'!$A$8:$A$107,A75)&lt;&gt;1),"ID línea inválido",IF(OR(B75="",COUNTIFS('Documentos'!$A$8:$A$107,B75)&lt;&gt;1),"Documento inexistente / duplicado",IF(OR(C75="",D75="",T75&lt;&gt;"Confirmado",AC75&lt;&gt;"Revisado"),"Completar / revisar",IF(OR(NOT(ISNUMBER(F75)),NOT(ISNUMBER(W75)),NOT(ISNUMBER(X75)),NOT(ISNUMBER(L75)),NOT(ISNUMBER(N75)),NOT(ISNUMBER(O75)),NOT(ISNUMBER(P75)),NOT(ISNUMBER(Q75)),NOT(ISNUMBER(R75)),NOT(ISNUMBER(Y75)),S75=""),"Faltan importes / fechas",IF(OR(AND(D75="Ordinario",OR(NOT(ISNUMBER(G75)),G75&lt;0,G75&gt;1)),AND(D75&lt;&gt;"Ordinario",E75=""),AND(OR(D75="Exenta",D75="No sujeta"),OR(G75&lt;&gt;"",W75&lt;&gt;0))),"Revisar tratamiento",IF(OR(AND(ABS(X75-L75)&gt;0.01,V75=""),AND(W75&gt;=0,OR(P75&lt;0,P75&gt;W75)),AND(W75&lt;0,OR(P75&gt;0,P75&lt;W75)),AND(S75="Sí",O75&lt;&gt;0)),"Revisar retención / deducción / bien",IF(OR(ROUND(F75,2)&lt;&gt;F75,ROUND(L75,2)&lt;&gt;L75,ROUND(N75,2)&lt;&gt;N75,ROUND(O75,2)&lt;&gt;O75,ROUND(P75,2)&lt;&gt;P75),"Revisar céntimos","Revisado"))))))))))))))</x:f>
      </x:c>
      <x:c r="AA75" s="12" t="str">
        <x:f>IF(B75="","",IF(COUNTIFS('Documentos'!$A$8:$A$107,B75)=1,INDEX('Documentos'!$B$8:$B$107,MATCH(B75,'Documentos'!$A$8:$A$107,0)),"Pendiente"))</x:f>
      </x:c>
      <x:c r="AB75" s="12" t="str">
        <x:f>IF(B75="","",IF(COUNTIFS('Documentos'!$A$8:$A$107,B75)=1,INDEX('Documentos'!$C$8:$C$107,MATCH(B75,'Documentos'!$A$8:$A$107,0)),"Pendiente"))</x:f>
      </x:c>
      <x:c r="AC75" s="12" t="str">
        <x:f>IF(B75="","",IF(COUNTIFS('Documentos'!$A$8:$A$107,B75)=1,INDEX('Documentos'!$T$8:$T$107,MATCH(B75,'Documentos'!$A$8:$A$107,0)),"Pendiente"))</x:f>
      </x:c>
      <x:c r="AD75" s="12" t="str">
        <x:f>IF(Z75="","",IF(Z75="Revisado","Sí","No"))</x:f>
      </x:c>
      <x:c r="AE75" s="12" t="str">
        <x:f>IF(ISNUMBER(Q75),YEAR(Q75),"")</x:f>
      </x:c>
      <x:c r="AF75" s="12" t="str">
        <x:f>IF(ISNUMBER(Q75),INT((MONTH(Q75)-1)/3)+1,"")</x:f>
      </x:c>
      <x:c r="AG75" s="12" t="str">
        <x:f>IF(ISNUMBER(R75),YEAR(R75),"")</x:f>
      </x:c>
      <x:c r="AH75" s="12" t="str">
        <x:f>IF(ISNUMBER(R75),INT((MONTH(R75)-1)/3)+1,"")</x:f>
      </x:c>
      <x:c r="AI75" s="15" t="str">
        <x:f>IF(A75="","",ROUND(SUMIFS('IRPF cobros'!$D$8:$D$107,'IRPF cobros'!$B$8:$B$107,A75,'IRPF cobros'!$I$8:$I$107,"Revisado"),2))</x:f>
      </x:c>
      <x:c r="AJ75" s="12" t="str">
        <x:f>IF(A75="","",IF('Instrucciones'!$B$7&lt;&gt;"Cobros/pagos confirmado","",IF(AND(ISNUMBER(O75),ISNUMBER(AI75),ABS(O75-AI75)&lt;=0.01),"","Revisar importe no imputado")))</x:f>
      </x:c>
    </x:row>
    <x:row r="76" ht="23" customHeight="1">
      <x:c r="A76" s="11"/>
      <x:c r="B76" s="11"/>
      <x:c r="C76" s="11"/>
      <x:c r="D76" s="11"/>
      <x:c r="E76" s="11"/>
      <x:c r="F76" s="14"/>
      <x:c r="G76" s="16"/>
      <x:c r="H76" s="11"/>
      <x:c r="I76" s="14"/>
      <x:c r="J76" s="14"/>
      <x:c r="K76" s="16"/>
      <x:c r="L76" s="14"/>
      <x:c r="M76" s="16"/>
      <x:c r="N76" s="14"/>
      <x:c r="O76" s="14"/>
      <x:c r="P76" s="14"/>
      <x:c r="Q76" s="13"/>
      <x:c r="R76" s="13"/>
      <x:c r="S76" s="11"/>
      <x:c r="T76" s="11"/>
      <x:c r="U76" s="14"/>
      <x:c r="V76" s="11"/>
      <x:c r="W76" s="15" t="str">
        <x:f>IF(COUNTA(A76:V76)=0,"",IF(D76="Ordinario",IF(H76="Calcular",IF(AND(ISNUMBER(F76),ISNUMBER(G76)),ROUND(F76*G76,2),"Pendiente"),IF(AND(H76="Documento",ISNUMBER(I76)),I76,"Pendiente")),IF(AND(OR(D76="Exenta",D76="No sujeta",D76="Otra revisada"),ISNUMBER(I76)),I76,"Pendiente")))</x:f>
      </x:c>
      <x:c r="X76" s="15" t="str">
        <x:f>IF(COUNTA(A76:V76)=0,"",IF(AND(ISNUMBER(J76),ISNUMBER(K76)),ROUND(J76*K76,2),"Pendiente"))</x:f>
      </x:c>
      <x:c r="Y76" s="15" t="str">
        <x:f>IF(COUNTA(A76:V76)=0,"",IF(D76="Ordinario",IF(AND(ISNUMBER(F76),ISNUMBER(W76),ISNUMBER(L76),ISNUMBER(N76)),ROUND(F76+W76+N76-L76,2),"Pendiente"),IF(ISNUMBER(U76),U76,"Pendiente")))</x:f>
      </x:c>
      <x:c r="Z76" s="12" t="str">
        <x:f>IF(COUNTA(A76:V76)=0,"",IF(OR(IF(ISNUMBER(W76),ROUND(W76,2)&lt;&gt;W76,FALSE),IF(ISNUMBER(J76),ROUND(J76,2)&lt;&gt;J76,FALSE),IF(ISNUMBER(U76),ROUND(U76,2)&lt;&gt;U76,FALSE)),"Revisar céntimos",IF(COUNTA(A76:V76)=0,"",IF(IF(AND(H76="Documento",D76="Ordinario",ISNUMBER(F76),ISNUMBER(G76),ISNUMBER(I76)),AND(ABS(ROUND(F76*G76,2)-I76)&gt;0.01,V76=""),FALSE),"Explicar cuota documento",IF(COUNTA(A76:V76)=0,"",IF(OR(NOT(ISNUMBER(K76)),K76&lt;0,K76&gt;1,NOT(ISNUMBER(M76)),M76&lt;0,M76&gt;1,NOT(OR(S76="Sí",S76="No"))),"Revisar tipos / bien",IF(COUNTA(A76:V76)=0,"",IF(OR(A76="",OR(ISNUMBER(FIND("*",A76)),ISNUMBER(FIND("?",A76))),COUNTIFS('Lineas'!$A$8:$A$107,A76)&lt;&gt;1),"ID línea inválido",IF(OR(B76="",COUNTIFS('Documentos'!$A$8:$A$107,B76)&lt;&gt;1),"Documento inexistente / duplicado",IF(OR(C76="",D76="",T76&lt;&gt;"Confirmado",AC76&lt;&gt;"Revisado"),"Completar / revisar",IF(OR(NOT(ISNUMBER(F76)),NOT(ISNUMBER(W76)),NOT(ISNUMBER(X76)),NOT(ISNUMBER(L76)),NOT(ISNUMBER(N76)),NOT(ISNUMBER(O76)),NOT(ISNUMBER(P76)),NOT(ISNUMBER(Q76)),NOT(ISNUMBER(R76)),NOT(ISNUMBER(Y76)),S76=""),"Faltan importes / fechas",IF(OR(AND(D76="Ordinario",OR(NOT(ISNUMBER(G76)),G76&lt;0,G76&gt;1)),AND(D76&lt;&gt;"Ordinario",E76=""),AND(OR(D76="Exenta",D76="No sujeta"),OR(G76&lt;&gt;"",W76&lt;&gt;0))),"Revisar tratamiento",IF(OR(AND(ABS(X76-L76)&gt;0.01,V76=""),AND(W76&gt;=0,OR(P76&lt;0,P76&gt;W76)),AND(W76&lt;0,OR(P76&gt;0,P76&lt;W76)),AND(S76="Sí",O76&lt;&gt;0)),"Revisar retención / deducción / bien",IF(OR(ROUND(F76,2)&lt;&gt;F76,ROUND(L76,2)&lt;&gt;L76,ROUND(N76,2)&lt;&gt;N76,ROUND(O76,2)&lt;&gt;O76,ROUND(P76,2)&lt;&gt;P76),"Revisar céntimos","Revisado"))))))))))))))</x:f>
      </x:c>
      <x:c r="AA76" s="12" t="str">
        <x:f>IF(B76="","",IF(COUNTIFS('Documentos'!$A$8:$A$107,B76)=1,INDEX('Documentos'!$B$8:$B$107,MATCH(B76,'Documentos'!$A$8:$A$107,0)),"Pendiente"))</x:f>
      </x:c>
      <x:c r="AB76" s="12" t="str">
        <x:f>IF(B76="","",IF(COUNTIFS('Documentos'!$A$8:$A$107,B76)=1,INDEX('Documentos'!$C$8:$C$107,MATCH(B76,'Documentos'!$A$8:$A$107,0)),"Pendiente"))</x:f>
      </x:c>
      <x:c r="AC76" s="12" t="str">
        <x:f>IF(B76="","",IF(COUNTIFS('Documentos'!$A$8:$A$107,B76)=1,INDEX('Documentos'!$T$8:$T$107,MATCH(B76,'Documentos'!$A$8:$A$107,0)),"Pendiente"))</x:f>
      </x:c>
      <x:c r="AD76" s="12" t="str">
        <x:f>IF(Z76="","",IF(Z76="Revisado","Sí","No"))</x:f>
      </x:c>
      <x:c r="AE76" s="12" t="str">
        <x:f>IF(ISNUMBER(Q76),YEAR(Q76),"")</x:f>
      </x:c>
      <x:c r="AF76" s="12" t="str">
        <x:f>IF(ISNUMBER(Q76),INT((MONTH(Q76)-1)/3)+1,"")</x:f>
      </x:c>
      <x:c r="AG76" s="12" t="str">
        <x:f>IF(ISNUMBER(R76),YEAR(R76),"")</x:f>
      </x:c>
      <x:c r="AH76" s="12" t="str">
        <x:f>IF(ISNUMBER(R76),INT((MONTH(R76)-1)/3)+1,"")</x:f>
      </x:c>
      <x:c r="AI76" s="15" t="str">
        <x:f>IF(A76="","",ROUND(SUMIFS('IRPF cobros'!$D$8:$D$107,'IRPF cobros'!$B$8:$B$107,A76,'IRPF cobros'!$I$8:$I$107,"Revisado"),2))</x:f>
      </x:c>
      <x:c r="AJ76" s="12" t="str">
        <x:f>IF(A76="","",IF('Instrucciones'!$B$7&lt;&gt;"Cobros/pagos confirmado","",IF(AND(ISNUMBER(O76),ISNUMBER(AI76),ABS(O76-AI76)&lt;=0.01),"","Revisar importe no imputado")))</x:f>
      </x:c>
    </x:row>
    <x:row r="77" ht="23" customHeight="1">
      <x:c r="A77" s="11"/>
      <x:c r="B77" s="11"/>
      <x:c r="C77" s="11"/>
      <x:c r="D77" s="11"/>
      <x:c r="E77" s="11"/>
      <x:c r="F77" s="14"/>
      <x:c r="G77" s="16"/>
      <x:c r="H77" s="11"/>
      <x:c r="I77" s="14"/>
      <x:c r="J77" s="14"/>
      <x:c r="K77" s="16"/>
      <x:c r="L77" s="14"/>
      <x:c r="M77" s="16"/>
      <x:c r="N77" s="14"/>
      <x:c r="O77" s="14"/>
      <x:c r="P77" s="14"/>
      <x:c r="Q77" s="13"/>
      <x:c r="R77" s="13"/>
      <x:c r="S77" s="11"/>
      <x:c r="T77" s="11"/>
      <x:c r="U77" s="14"/>
      <x:c r="V77" s="11"/>
      <x:c r="W77" s="15" t="str">
        <x:f>IF(COUNTA(A77:V77)=0,"",IF(D77="Ordinario",IF(H77="Calcular",IF(AND(ISNUMBER(F77),ISNUMBER(G77)),ROUND(F77*G77,2),"Pendiente"),IF(AND(H77="Documento",ISNUMBER(I77)),I77,"Pendiente")),IF(AND(OR(D77="Exenta",D77="No sujeta",D77="Otra revisada"),ISNUMBER(I77)),I77,"Pendiente")))</x:f>
      </x:c>
      <x:c r="X77" s="15" t="str">
        <x:f>IF(COUNTA(A77:V77)=0,"",IF(AND(ISNUMBER(J77),ISNUMBER(K77)),ROUND(J77*K77,2),"Pendiente"))</x:f>
      </x:c>
      <x:c r="Y77" s="15" t="str">
        <x:f>IF(COUNTA(A77:V77)=0,"",IF(D77="Ordinario",IF(AND(ISNUMBER(F77),ISNUMBER(W77),ISNUMBER(L77),ISNUMBER(N77)),ROUND(F77+W77+N77-L77,2),"Pendiente"),IF(ISNUMBER(U77),U77,"Pendiente")))</x:f>
      </x:c>
      <x:c r="Z77" s="12" t="str">
        <x:f>IF(COUNTA(A77:V77)=0,"",IF(OR(IF(ISNUMBER(W77),ROUND(W77,2)&lt;&gt;W77,FALSE),IF(ISNUMBER(J77),ROUND(J77,2)&lt;&gt;J77,FALSE),IF(ISNUMBER(U77),ROUND(U77,2)&lt;&gt;U77,FALSE)),"Revisar céntimos",IF(COUNTA(A77:V77)=0,"",IF(IF(AND(H77="Documento",D77="Ordinario",ISNUMBER(F77),ISNUMBER(G77),ISNUMBER(I77)),AND(ABS(ROUND(F77*G77,2)-I77)&gt;0.01,V77=""),FALSE),"Explicar cuota documento",IF(COUNTA(A77:V77)=0,"",IF(OR(NOT(ISNUMBER(K77)),K77&lt;0,K77&gt;1,NOT(ISNUMBER(M77)),M77&lt;0,M77&gt;1,NOT(OR(S77="Sí",S77="No"))),"Revisar tipos / bien",IF(COUNTA(A77:V77)=0,"",IF(OR(A77="",OR(ISNUMBER(FIND("*",A77)),ISNUMBER(FIND("?",A77))),COUNTIFS('Lineas'!$A$8:$A$107,A77)&lt;&gt;1),"ID línea inválido",IF(OR(B77="",COUNTIFS('Documentos'!$A$8:$A$107,B77)&lt;&gt;1),"Documento inexistente / duplicado",IF(OR(C77="",D77="",T77&lt;&gt;"Confirmado",AC77&lt;&gt;"Revisado"),"Completar / revisar",IF(OR(NOT(ISNUMBER(F77)),NOT(ISNUMBER(W77)),NOT(ISNUMBER(X77)),NOT(ISNUMBER(L77)),NOT(ISNUMBER(N77)),NOT(ISNUMBER(O77)),NOT(ISNUMBER(P77)),NOT(ISNUMBER(Q77)),NOT(ISNUMBER(R77)),NOT(ISNUMBER(Y77)),S77=""),"Faltan importes / fechas",IF(OR(AND(D77="Ordinario",OR(NOT(ISNUMBER(G77)),G77&lt;0,G77&gt;1)),AND(D77&lt;&gt;"Ordinario",E77=""),AND(OR(D77="Exenta",D77="No sujeta"),OR(G77&lt;&gt;"",W77&lt;&gt;0))),"Revisar tratamiento",IF(OR(AND(ABS(X77-L77)&gt;0.01,V77=""),AND(W77&gt;=0,OR(P77&lt;0,P77&gt;W77)),AND(W77&lt;0,OR(P77&gt;0,P77&lt;W77)),AND(S77="Sí",O77&lt;&gt;0)),"Revisar retención / deducción / bien",IF(OR(ROUND(F77,2)&lt;&gt;F77,ROUND(L77,2)&lt;&gt;L77,ROUND(N77,2)&lt;&gt;N77,ROUND(O77,2)&lt;&gt;O77,ROUND(P77,2)&lt;&gt;P77),"Revisar céntimos","Revisado"))))))))))))))</x:f>
      </x:c>
      <x:c r="AA77" s="12" t="str">
        <x:f>IF(B77="","",IF(COUNTIFS('Documentos'!$A$8:$A$107,B77)=1,INDEX('Documentos'!$B$8:$B$107,MATCH(B77,'Documentos'!$A$8:$A$107,0)),"Pendiente"))</x:f>
      </x:c>
      <x:c r="AB77" s="12" t="str">
        <x:f>IF(B77="","",IF(COUNTIFS('Documentos'!$A$8:$A$107,B77)=1,INDEX('Documentos'!$C$8:$C$107,MATCH(B77,'Documentos'!$A$8:$A$107,0)),"Pendiente"))</x:f>
      </x:c>
      <x:c r="AC77" s="12" t="str">
        <x:f>IF(B77="","",IF(COUNTIFS('Documentos'!$A$8:$A$107,B77)=1,INDEX('Documentos'!$T$8:$T$107,MATCH(B77,'Documentos'!$A$8:$A$107,0)),"Pendiente"))</x:f>
      </x:c>
      <x:c r="AD77" s="12" t="str">
        <x:f>IF(Z77="","",IF(Z77="Revisado","Sí","No"))</x:f>
      </x:c>
      <x:c r="AE77" s="12" t="str">
        <x:f>IF(ISNUMBER(Q77),YEAR(Q77),"")</x:f>
      </x:c>
      <x:c r="AF77" s="12" t="str">
        <x:f>IF(ISNUMBER(Q77),INT((MONTH(Q77)-1)/3)+1,"")</x:f>
      </x:c>
      <x:c r="AG77" s="12" t="str">
        <x:f>IF(ISNUMBER(R77),YEAR(R77),"")</x:f>
      </x:c>
      <x:c r="AH77" s="12" t="str">
        <x:f>IF(ISNUMBER(R77),INT((MONTH(R77)-1)/3)+1,"")</x:f>
      </x:c>
      <x:c r="AI77" s="15" t="str">
        <x:f>IF(A77="","",ROUND(SUMIFS('IRPF cobros'!$D$8:$D$107,'IRPF cobros'!$B$8:$B$107,A77,'IRPF cobros'!$I$8:$I$107,"Revisado"),2))</x:f>
      </x:c>
      <x:c r="AJ77" s="12" t="str">
        <x:f>IF(A77="","",IF('Instrucciones'!$B$7&lt;&gt;"Cobros/pagos confirmado","",IF(AND(ISNUMBER(O77),ISNUMBER(AI77),ABS(O77-AI77)&lt;=0.01),"","Revisar importe no imputado")))</x:f>
      </x:c>
    </x:row>
    <x:row r="78" ht="23" customHeight="1">
      <x:c r="A78" s="11"/>
      <x:c r="B78" s="11"/>
      <x:c r="C78" s="11"/>
      <x:c r="D78" s="11"/>
      <x:c r="E78" s="11"/>
      <x:c r="F78" s="14"/>
      <x:c r="G78" s="16"/>
      <x:c r="H78" s="11"/>
      <x:c r="I78" s="14"/>
      <x:c r="J78" s="14"/>
      <x:c r="K78" s="16"/>
      <x:c r="L78" s="14"/>
      <x:c r="M78" s="16"/>
      <x:c r="N78" s="14"/>
      <x:c r="O78" s="14"/>
      <x:c r="P78" s="14"/>
      <x:c r="Q78" s="13"/>
      <x:c r="R78" s="13"/>
      <x:c r="S78" s="11"/>
      <x:c r="T78" s="11"/>
      <x:c r="U78" s="14"/>
      <x:c r="V78" s="11"/>
      <x:c r="W78" s="15" t="str">
        <x:f>IF(COUNTA(A78:V78)=0,"",IF(D78="Ordinario",IF(H78="Calcular",IF(AND(ISNUMBER(F78),ISNUMBER(G78)),ROUND(F78*G78,2),"Pendiente"),IF(AND(H78="Documento",ISNUMBER(I78)),I78,"Pendiente")),IF(AND(OR(D78="Exenta",D78="No sujeta",D78="Otra revisada"),ISNUMBER(I78)),I78,"Pendiente")))</x:f>
      </x:c>
      <x:c r="X78" s="15" t="str">
        <x:f>IF(COUNTA(A78:V78)=0,"",IF(AND(ISNUMBER(J78),ISNUMBER(K78)),ROUND(J78*K78,2),"Pendiente"))</x:f>
      </x:c>
      <x:c r="Y78" s="15" t="str">
        <x:f>IF(COUNTA(A78:V78)=0,"",IF(D78="Ordinario",IF(AND(ISNUMBER(F78),ISNUMBER(W78),ISNUMBER(L78),ISNUMBER(N78)),ROUND(F78+W78+N78-L78,2),"Pendiente"),IF(ISNUMBER(U78),U78,"Pendiente")))</x:f>
      </x:c>
      <x:c r="Z78" s="12" t="str">
        <x:f>IF(COUNTA(A78:V78)=0,"",IF(OR(IF(ISNUMBER(W78),ROUND(W78,2)&lt;&gt;W78,FALSE),IF(ISNUMBER(J78),ROUND(J78,2)&lt;&gt;J78,FALSE),IF(ISNUMBER(U78),ROUND(U78,2)&lt;&gt;U78,FALSE)),"Revisar céntimos",IF(COUNTA(A78:V78)=0,"",IF(IF(AND(H78="Documento",D78="Ordinario",ISNUMBER(F78),ISNUMBER(G78),ISNUMBER(I78)),AND(ABS(ROUND(F78*G78,2)-I78)&gt;0.01,V78=""),FALSE),"Explicar cuota documento",IF(COUNTA(A78:V78)=0,"",IF(OR(NOT(ISNUMBER(K78)),K78&lt;0,K78&gt;1,NOT(ISNUMBER(M78)),M78&lt;0,M78&gt;1,NOT(OR(S78="Sí",S78="No"))),"Revisar tipos / bien",IF(COUNTA(A78:V78)=0,"",IF(OR(A78="",OR(ISNUMBER(FIND("*",A78)),ISNUMBER(FIND("?",A78))),COUNTIFS('Lineas'!$A$8:$A$107,A78)&lt;&gt;1),"ID línea inválido",IF(OR(B78="",COUNTIFS('Documentos'!$A$8:$A$107,B78)&lt;&gt;1),"Documento inexistente / duplicado",IF(OR(C78="",D78="",T78&lt;&gt;"Confirmado",AC78&lt;&gt;"Revisado"),"Completar / revisar",IF(OR(NOT(ISNUMBER(F78)),NOT(ISNUMBER(W78)),NOT(ISNUMBER(X78)),NOT(ISNUMBER(L78)),NOT(ISNUMBER(N78)),NOT(ISNUMBER(O78)),NOT(ISNUMBER(P78)),NOT(ISNUMBER(Q78)),NOT(ISNUMBER(R78)),NOT(ISNUMBER(Y78)),S78=""),"Faltan importes / fechas",IF(OR(AND(D78="Ordinario",OR(NOT(ISNUMBER(G78)),G78&lt;0,G78&gt;1)),AND(D78&lt;&gt;"Ordinario",E78=""),AND(OR(D78="Exenta",D78="No sujeta"),OR(G78&lt;&gt;"",W78&lt;&gt;0))),"Revisar tratamiento",IF(OR(AND(ABS(X78-L78)&gt;0.01,V78=""),AND(W78&gt;=0,OR(P78&lt;0,P78&gt;W78)),AND(W78&lt;0,OR(P78&gt;0,P78&lt;W78)),AND(S78="Sí",O78&lt;&gt;0)),"Revisar retención / deducción / bien",IF(OR(ROUND(F78,2)&lt;&gt;F78,ROUND(L78,2)&lt;&gt;L78,ROUND(N78,2)&lt;&gt;N78,ROUND(O78,2)&lt;&gt;O78,ROUND(P78,2)&lt;&gt;P78),"Revisar céntimos","Revisado"))))))))))))))</x:f>
      </x:c>
      <x:c r="AA78" s="12" t="str">
        <x:f>IF(B78="","",IF(COUNTIFS('Documentos'!$A$8:$A$107,B78)=1,INDEX('Documentos'!$B$8:$B$107,MATCH(B78,'Documentos'!$A$8:$A$107,0)),"Pendiente"))</x:f>
      </x:c>
      <x:c r="AB78" s="12" t="str">
        <x:f>IF(B78="","",IF(COUNTIFS('Documentos'!$A$8:$A$107,B78)=1,INDEX('Documentos'!$C$8:$C$107,MATCH(B78,'Documentos'!$A$8:$A$107,0)),"Pendiente"))</x:f>
      </x:c>
      <x:c r="AC78" s="12" t="str">
        <x:f>IF(B78="","",IF(COUNTIFS('Documentos'!$A$8:$A$107,B78)=1,INDEX('Documentos'!$T$8:$T$107,MATCH(B78,'Documentos'!$A$8:$A$107,0)),"Pendiente"))</x:f>
      </x:c>
      <x:c r="AD78" s="12" t="str">
        <x:f>IF(Z78="","",IF(Z78="Revisado","Sí","No"))</x:f>
      </x:c>
      <x:c r="AE78" s="12" t="str">
        <x:f>IF(ISNUMBER(Q78),YEAR(Q78),"")</x:f>
      </x:c>
      <x:c r="AF78" s="12" t="str">
        <x:f>IF(ISNUMBER(Q78),INT((MONTH(Q78)-1)/3)+1,"")</x:f>
      </x:c>
      <x:c r="AG78" s="12" t="str">
        <x:f>IF(ISNUMBER(R78),YEAR(R78),"")</x:f>
      </x:c>
      <x:c r="AH78" s="12" t="str">
        <x:f>IF(ISNUMBER(R78),INT((MONTH(R78)-1)/3)+1,"")</x:f>
      </x:c>
      <x:c r="AI78" s="15" t="str">
        <x:f>IF(A78="","",ROUND(SUMIFS('IRPF cobros'!$D$8:$D$107,'IRPF cobros'!$B$8:$B$107,A78,'IRPF cobros'!$I$8:$I$107,"Revisado"),2))</x:f>
      </x:c>
      <x:c r="AJ78" s="12" t="str">
        <x:f>IF(A78="","",IF('Instrucciones'!$B$7&lt;&gt;"Cobros/pagos confirmado","",IF(AND(ISNUMBER(O78),ISNUMBER(AI78),ABS(O78-AI78)&lt;=0.01),"","Revisar importe no imputado")))</x:f>
      </x:c>
    </x:row>
    <x:row r="79" ht="23" customHeight="1">
      <x:c r="A79" s="11"/>
      <x:c r="B79" s="11"/>
      <x:c r="C79" s="11"/>
      <x:c r="D79" s="11"/>
      <x:c r="E79" s="11"/>
      <x:c r="F79" s="14"/>
      <x:c r="G79" s="16"/>
      <x:c r="H79" s="11"/>
      <x:c r="I79" s="14"/>
      <x:c r="J79" s="14"/>
      <x:c r="K79" s="16"/>
      <x:c r="L79" s="14"/>
      <x:c r="M79" s="16"/>
      <x:c r="N79" s="14"/>
      <x:c r="O79" s="14"/>
      <x:c r="P79" s="14"/>
      <x:c r="Q79" s="13"/>
      <x:c r="R79" s="13"/>
      <x:c r="S79" s="11"/>
      <x:c r="T79" s="11"/>
      <x:c r="U79" s="14"/>
      <x:c r="V79" s="11"/>
      <x:c r="W79" s="15" t="str">
        <x:f>IF(COUNTA(A79:V79)=0,"",IF(D79="Ordinario",IF(H79="Calcular",IF(AND(ISNUMBER(F79),ISNUMBER(G79)),ROUND(F79*G79,2),"Pendiente"),IF(AND(H79="Documento",ISNUMBER(I79)),I79,"Pendiente")),IF(AND(OR(D79="Exenta",D79="No sujeta",D79="Otra revisada"),ISNUMBER(I79)),I79,"Pendiente")))</x:f>
      </x:c>
      <x:c r="X79" s="15" t="str">
        <x:f>IF(COUNTA(A79:V79)=0,"",IF(AND(ISNUMBER(J79),ISNUMBER(K79)),ROUND(J79*K79,2),"Pendiente"))</x:f>
      </x:c>
      <x:c r="Y79" s="15" t="str">
        <x:f>IF(COUNTA(A79:V79)=0,"",IF(D79="Ordinario",IF(AND(ISNUMBER(F79),ISNUMBER(W79),ISNUMBER(L79),ISNUMBER(N79)),ROUND(F79+W79+N79-L79,2),"Pendiente"),IF(ISNUMBER(U79),U79,"Pendiente")))</x:f>
      </x:c>
      <x:c r="Z79" s="12" t="str">
        <x:f>IF(COUNTA(A79:V79)=0,"",IF(OR(IF(ISNUMBER(W79),ROUND(W79,2)&lt;&gt;W79,FALSE),IF(ISNUMBER(J79),ROUND(J79,2)&lt;&gt;J79,FALSE),IF(ISNUMBER(U79),ROUND(U79,2)&lt;&gt;U79,FALSE)),"Revisar céntimos",IF(COUNTA(A79:V79)=0,"",IF(IF(AND(H79="Documento",D79="Ordinario",ISNUMBER(F79),ISNUMBER(G79),ISNUMBER(I79)),AND(ABS(ROUND(F79*G79,2)-I79)&gt;0.01,V79=""),FALSE),"Explicar cuota documento",IF(COUNTA(A79:V79)=0,"",IF(OR(NOT(ISNUMBER(K79)),K79&lt;0,K79&gt;1,NOT(ISNUMBER(M79)),M79&lt;0,M79&gt;1,NOT(OR(S79="Sí",S79="No"))),"Revisar tipos / bien",IF(COUNTA(A79:V79)=0,"",IF(OR(A79="",OR(ISNUMBER(FIND("*",A79)),ISNUMBER(FIND("?",A79))),COUNTIFS('Lineas'!$A$8:$A$107,A79)&lt;&gt;1),"ID línea inválido",IF(OR(B79="",COUNTIFS('Documentos'!$A$8:$A$107,B79)&lt;&gt;1),"Documento inexistente / duplicado",IF(OR(C79="",D79="",T79&lt;&gt;"Confirmado",AC79&lt;&gt;"Revisado"),"Completar / revisar",IF(OR(NOT(ISNUMBER(F79)),NOT(ISNUMBER(W79)),NOT(ISNUMBER(X79)),NOT(ISNUMBER(L79)),NOT(ISNUMBER(N79)),NOT(ISNUMBER(O79)),NOT(ISNUMBER(P79)),NOT(ISNUMBER(Q79)),NOT(ISNUMBER(R79)),NOT(ISNUMBER(Y79)),S79=""),"Faltan importes / fechas",IF(OR(AND(D79="Ordinario",OR(NOT(ISNUMBER(G79)),G79&lt;0,G79&gt;1)),AND(D79&lt;&gt;"Ordinario",E79=""),AND(OR(D79="Exenta",D79="No sujeta"),OR(G79&lt;&gt;"",W79&lt;&gt;0))),"Revisar tratamiento",IF(OR(AND(ABS(X79-L79)&gt;0.01,V79=""),AND(W79&gt;=0,OR(P79&lt;0,P79&gt;W79)),AND(W79&lt;0,OR(P79&gt;0,P79&lt;W79)),AND(S79="Sí",O79&lt;&gt;0)),"Revisar retención / deducción / bien",IF(OR(ROUND(F79,2)&lt;&gt;F79,ROUND(L79,2)&lt;&gt;L79,ROUND(N79,2)&lt;&gt;N79,ROUND(O79,2)&lt;&gt;O79,ROUND(P79,2)&lt;&gt;P79),"Revisar céntimos","Revisado"))))))))))))))</x:f>
      </x:c>
      <x:c r="AA79" s="12" t="str">
        <x:f>IF(B79="","",IF(COUNTIFS('Documentos'!$A$8:$A$107,B79)=1,INDEX('Documentos'!$B$8:$B$107,MATCH(B79,'Documentos'!$A$8:$A$107,0)),"Pendiente"))</x:f>
      </x:c>
      <x:c r="AB79" s="12" t="str">
        <x:f>IF(B79="","",IF(COUNTIFS('Documentos'!$A$8:$A$107,B79)=1,INDEX('Documentos'!$C$8:$C$107,MATCH(B79,'Documentos'!$A$8:$A$107,0)),"Pendiente"))</x:f>
      </x:c>
      <x:c r="AC79" s="12" t="str">
        <x:f>IF(B79="","",IF(COUNTIFS('Documentos'!$A$8:$A$107,B79)=1,INDEX('Documentos'!$T$8:$T$107,MATCH(B79,'Documentos'!$A$8:$A$107,0)),"Pendiente"))</x:f>
      </x:c>
      <x:c r="AD79" s="12" t="str">
        <x:f>IF(Z79="","",IF(Z79="Revisado","Sí","No"))</x:f>
      </x:c>
      <x:c r="AE79" s="12" t="str">
        <x:f>IF(ISNUMBER(Q79),YEAR(Q79),"")</x:f>
      </x:c>
      <x:c r="AF79" s="12" t="str">
        <x:f>IF(ISNUMBER(Q79),INT((MONTH(Q79)-1)/3)+1,"")</x:f>
      </x:c>
      <x:c r="AG79" s="12" t="str">
        <x:f>IF(ISNUMBER(R79),YEAR(R79),"")</x:f>
      </x:c>
      <x:c r="AH79" s="12" t="str">
        <x:f>IF(ISNUMBER(R79),INT((MONTH(R79)-1)/3)+1,"")</x:f>
      </x:c>
      <x:c r="AI79" s="15" t="str">
        <x:f>IF(A79="","",ROUND(SUMIFS('IRPF cobros'!$D$8:$D$107,'IRPF cobros'!$B$8:$B$107,A79,'IRPF cobros'!$I$8:$I$107,"Revisado"),2))</x:f>
      </x:c>
      <x:c r="AJ79" s="12" t="str">
        <x:f>IF(A79="","",IF('Instrucciones'!$B$7&lt;&gt;"Cobros/pagos confirmado","",IF(AND(ISNUMBER(O79),ISNUMBER(AI79),ABS(O79-AI79)&lt;=0.01),"","Revisar importe no imputado")))</x:f>
      </x:c>
    </x:row>
    <x:row r="80" ht="23" customHeight="1">
      <x:c r="A80" s="11"/>
      <x:c r="B80" s="11"/>
      <x:c r="C80" s="11"/>
      <x:c r="D80" s="11"/>
      <x:c r="E80" s="11"/>
      <x:c r="F80" s="14"/>
      <x:c r="G80" s="16"/>
      <x:c r="H80" s="11"/>
      <x:c r="I80" s="14"/>
      <x:c r="J80" s="14"/>
      <x:c r="K80" s="16"/>
      <x:c r="L80" s="14"/>
      <x:c r="M80" s="16"/>
      <x:c r="N80" s="14"/>
      <x:c r="O80" s="14"/>
      <x:c r="P80" s="14"/>
      <x:c r="Q80" s="13"/>
      <x:c r="R80" s="13"/>
      <x:c r="S80" s="11"/>
      <x:c r="T80" s="11"/>
      <x:c r="U80" s="14"/>
      <x:c r="V80" s="11"/>
      <x:c r="W80" s="15" t="str">
        <x:f>IF(COUNTA(A80:V80)=0,"",IF(D80="Ordinario",IF(H80="Calcular",IF(AND(ISNUMBER(F80),ISNUMBER(G80)),ROUND(F80*G80,2),"Pendiente"),IF(AND(H80="Documento",ISNUMBER(I80)),I80,"Pendiente")),IF(AND(OR(D80="Exenta",D80="No sujeta",D80="Otra revisada"),ISNUMBER(I80)),I80,"Pendiente")))</x:f>
      </x:c>
      <x:c r="X80" s="15" t="str">
        <x:f>IF(COUNTA(A80:V80)=0,"",IF(AND(ISNUMBER(J80),ISNUMBER(K80)),ROUND(J80*K80,2),"Pendiente"))</x:f>
      </x:c>
      <x:c r="Y80" s="15" t="str">
        <x:f>IF(COUNTA(A80:V80)=0,"",IF(D80="Ordinario",IF(AND(ISNUMBER(F80),ISNUMBER(W80),ISNUMBER(L80),ISNUMBER(N80)),ROUND(F80+W80+N80-L80,2),"Pendiente"),IF(ISNUMBER(U80),U80,"Pendiente")))</x:f>
      </x:c>
      <x:c r="Z80" s="12" t="str">
        <x:f>IF(COUNTA(A80:V80)=0,"",IF(OR(IF(ISNUMBER(W80),ROUND(W80,2)&lt;&gt;W80,FALSE),IF(ISNUMBER(J80),ROUND(J80,2)&lt;&gt;J80,FALSE),IF(ISNUMBER(U80),ROUND(U80,2)&lt;&gt;U80,FALSE)),"Revisar céntimos",IF(COUNTA(A80:V80)=0,"",IF(IF(AND(H80="Documento",D80="Ordinario",ISNUMBER(F80),ISNUMBER(G80),ISNUMBER(I80)),AND(ABS(ROUND(F80*G80,2)-I80)&gt;0.01,V80=""),FALSE),"Explicar cuota documento",IF(COUNTA(A80:V80)=0,"",IF(OR(NOT(ISNUMBER(K80)),K80&lt;0,K80&gt;1,NOT(ISNUMBER(M80)),M80&lt;0,M80&gt;1,NOT(OR(S80="Sí",S80="No"))),"Revisar tipos / bien",IF(COUNTA(A80:V80)=0,"",IF(OR(A80="",OR(ISNUMBER(FIND("*",A80)),ISNUMBER(FIND("?",A80))),COUNTIFS('Lineas'!$A$8:$A$107,A80)&lt;&gt;1),"ID línea inválido",IF(OR(B80="",COUNTIFS('Documentos'!$A$8:$A$107,B80)&lt;&gt;1),"Documento inexistente / duplicado",IF(OR(C80="",D80="",T80&lt;&gt;"Confirmado",AC80&lt;&gt;"Revisado"),"Completar / revisar",IF(OR(NOT(ISNUMBER(F80)),NOT(ISNUMBER(W80)),NOT(ISNUMBER(X80)),NOT(ISNUMBER(L80)),NOT(ISNUMBER(N80)),NOT(ISNUMBER(O80)),NOT(ISNUMBER(P80)),NOT(ISNUMBER(Q80)),NOT(ISNUMBER(R80)),NOT(ISNUMBER(Y80)),S80=""),"Faltan importes / fechas",IF(OR(AND(D80="Ordinario",OR(NOT(ISNUMBER(G80)),G80&lt;0,G80&gt;1)),AND(D80&lt;&gt;"Ordinario",E80=""),AND(OR(D80="Exenta",D80="No sujeta"),OR(G80&lt;&gt;"",W80&lt;&gt;0))),"Revisar tratamiento",IF(OR(AND(ABS(X80-L80)&gt;0.01,V80=""),AND(W80&gt;=0,OR(P80&lt;0,P80&gt;W80)),AND(W80&lt;0,OR(P80&gt;0,P80&lt;W80)),AND(S80="Sí",O80&lt;&gt;0)),"Revisar retención / deducción / bien",IF(OR(ROUND(F80,2)&lt;&gt;F80,ROUND(L80,2)&lt;&gt;L80,ROUND(N80,2)&lt;&gt;N80,ROUND(O80,2)&lt;&gt;O80,ROUND(P80,2)&lt;&gt;P80),"Revisar céntimos","Revisado"))))))))))))))</x:f>
      </x:c>
      <x:c r="AA80" s="12" t="str">
        <x:f>IF(B80="","",IF(COUNTIFS('Documentos'!$A$8:$A$107,B80)=1,INDEX('Documentos'!$B$8:$B$107,MATCH(B80,'Documentos'!$A$8:$A$107,0)),"Pendiente"))</x:f>
      </x:c>
      <x:c r="AB80" s="12" t="str">
        <x:f>IF(B80="","",IF(COUNTIFS('Documentos'!$A$8:$A$107,B80)=1,INDEX('Documentos'!$C$8:$C$107,MATCH(B80,'Documentos'!$A$8:$A$107,0)),"Pendiente"))</x:f>
      </x:c>
      <x:c r="AC80" s="12" t="str">
        <x:f>IF(B80="","",IF(COUNTIFS('Documentos'!$A$8:$A$107,B80)=1,INDEX('Documentos'!$T$8:$T$107,MATCH(B80,'Documentos'!$A$8:$A$107,0)),"Pendiente"))</x:f>
      </x:c>
      <x:c r="AD80" s="12" t="str">
        <x:f>IF(Z80="","",IF(Z80="Revisado","Sí","No"))</x:f>
      </x:c>
      <x:c r="AE80" s="12" t="str">
        <x:f>IF(ISNUMBER(Q80),YEAR(Q80),"")</x:f>
      </x:c>
      <x:c r="AF80" s="12" t="str">
        <x:f>IF(ISNUMBER(Q80),INT((MONTH(Q80)-1)/3)+1,"")</x:f>
      </x:c>
      <x:c r="AG80" s="12" t="str">
        <x:f>IF(ISNUMBER(R80),YEAR(R80),"")</x:f>
      </x:c>
      <x:c r="AH80" s="12" t="str">
        <x:f>IF(ISNUMBER(R80),INT((MONTH(R80)-1)/3)+1,"")</x:f>
      </x:c>
      <x:c r="AI80" s="15" t="str">
        <x:f>IF(A80="","",ROUND(SUMIFS('IRPF cobros'!$D$8:$D$107,'IRPF cobros'!$B$8:$B$107,A80,'IRPF cobros'!$I$8:$I$107,"Revisado"),2))</x:f>
      </x:c>
      <x:c r="AJ80" s="12" t="str">
        <x:f>IF(A80="","",IF('Instrucciones'!$B$7&lt;&gt;"Cobros/pagos confirmado","",IF(AND(ISNUMBER(O80),ISNUMBER(AI80),ABS(O80-AI80)&lt;=0.01),"","Revisar importe no imputado")))</x:f>
      </x:c>
    </x:row>
    <x:row r="81" ht="23" customHeight="1">
      <x:c r="A81" s="11"/>
      <x:c r="B81" s="11"/>
      <x:c r="C81" s="11"/>
      <x:c r="D81" s="11"/>
      <x:c r="E81" s="11"/>
      <x:c r="F81" s="14"/>
      <x:c r="G81" s="16"/>
      <x:c r="H81" s="11"/>
      <x:c r="I81" s="14"/>
      <x:c r="J81" s="14"/>
      <x:c r="K81" s="16"/>
      <x:c r="L81" s="14"/>
      <x:c r="M81" s="16"/>
      <x:c r="N81" s="14"/>
      <x:c r="O81" s="14"/>
      <x:c r="P81" s="14"/>
      <x:c r="Q81" s="13"/>
      <x:c r="R81" s="13"/>
      <x:c r="S81" s="11"/>
      <x:c r="T81" s="11"/>
      <x:c r="U81" s="14"/>
      <x:c r="V81" s="11"/>
      <x:c r="W81" s="15" t="str">
        <x:f>IF(COUNTA(A81:V81)=0,"",IF(D81="Ordinario",IF(H81="Calcular",IF(AND(ISNUMBER(F81),ISNUMBER(G81)),ROUND(F81*G81,2),"Pendiente"),IF(AND(H81="Documento",ISNUMBER(I81)),I81,"Pendiente")),IF(AND(OR(D81="Exenta",D81="No sujeta",D81="Otra revisada"),ISNUMBER(I81)),I81,"Pendiente")))</x:f>
      </x:c>
      <x:c r="X81" s="15" t="str">
        <x:f>IF(COUNTA(A81:V81)=0,"",IF(AND(ISNUMBER(J81),ISNUMBER(K81)),ROUND(J81*K81,2),"Pendiente"))</x:f>
      </x:c>
      <x:c r="Y81" s="15" t="str">
        <x:f>IF(COUNTA(A81:V81)=0,"",IF(D81="Ordinario",IF(AND(ISNUMBER(F81),ISNUMBER(W81),ISNUMBER(L81),ISNUMBER(N81)),ROUND(F81+W81+N81-L81,2),"Pendiente"),IF(ISNUMBER(U81),U81,"Pendiente")))</x:f>
      </x:c>
      <x:c r="Z81" s="12" t="str">
        <x:f>IF(COUNTA(A81:V81)=0,"",IF(OR(IF(ISNUMBER(W81),ROUND(W81,2)&lt;&gt;W81,FALSE),IF(ISNUMBER(J81),ROUND(J81,2)&lt;&gt;J81,FALSE),IF(ISNUMBER(U81),ROUND(U81,2)&lt;&gt;U81,FALSE)),"Revisar céntimos",IF(COUNTA(A81:V81)=0,"",IF(IF(AND(H81="Documento",D81="Ordinario",ISNUMBER(F81),ISNUMBER(G81),ISNUMBER(I81)),AND(ABS(ROUND(F81*G81,2)-I81)&gt;0.01,V81=""),FALSE),"Explicar cuota documento",IF(COUNTA(A81:V81)=0,"",IF(OR(NOT(ISNUMBER(K81)),K81&lt;0,K81&gt;1,NOT(ISNUMBER(M81)),M81&lt;0,M81&gt;1,NOT(OR(S81="Sí",S81="No"))),"Revisar tipos / bien",IF(COUNTA(A81:V81)=0,"",IF(OR(A81="",OR(ISNUMBER(FIND("*",A81)),ISNUMBER(FIND("?",A81))),COUNTIFS('Lineas'!$A$8:$A$107,A81)&lt;&gt;1),"ID línea inválido",IF(OR(B81="",COUNTIFS('Documentos'!$A$8:$A$107,B81)&lt;&gt;1),"Documento inexistente / duplicado",IF(OR(C81="",D81="",T81&lt;&gt;"Confirmado",AC81&lt;&gt;"Revisado"),"Completar / revisar",IF(OR(NOT(ISNUMBER(F81)),NOT(ISNUMBER(W81)),NOT(ISNUMBER(X81)),NOT(ISNUMBER(L81)),NOT(ISNUMBER(N81)),NOT(ISNUMBER(O81)),NOT(ISNUMBER(P81)),NOT(ISNUMBER(Q81)),NOT(ISNUMBER(R81)),NOT(ISNUMBER(Y81)),S81=""),"Faltan importes / fechas",IF(OR(AND(D81="Ordinario",OR(NOT(ISNUMBER(G81)),G81&lt;0,G81&gt;1)),AND(D81&lt;&gt;"Ordinario",E81=""),AND(OR(D81="Exenta",D81="No sujeta"),OR(G81&lt;&gt;"",W81&lt;&gt;0))),"Revisar tratamiento",IF(OR(AND(ABS(X81-L81)&gt;0.01,V81=""),AND(W81&gt;=0,OR(P81&lt;0,P81&gt;W81)),AND(W81&lt;0,OR(P81&gt;0,P81&lt;W81)),AND(S81="Sí",O81&lt;&gt;0)),"Revisar retención / deducción / bien",IF(OR(ROUND(F81,2)&lt;&gt;F81,ROUND(L81,2)&lt;&gt;L81,ROUND(N81,2)&lt;&gt;N81,ROUND(O81,2)&lt;&gt;O81,ROUND(P81,2)&lt;&gt;P81),"Revisar céntimos","Revisado"))))))))))))))</x:f>
      </x:c>
      <x:c r="AA81" s="12" t="str">
        <x:f>IF(B81="","",IF(COUNTIFS('Documentos'!$A$8:$A$107,B81)=1,INDEX('Documentos'!$B$8:$B$107,MATCH(B81,'Documentos'!$A$8:$A$107,0)),"Pendiente"))</x:f>
      </x:c>
      <x:c r="AB81" s="12" t="str">
        <x:f>IF(B81="","",IF(COUNTIFS('Documentos'!$A$8:$A$107,B81)=1,INDEX('Documentos'!$C$8:$C$107,MATCH(B81,'Documentos'!$A$8:$A$107,0)),"Pendiente"))</x:f>
      </x:c>
      <x:c r="AC81" s="12" t="str">
        <x:f>IF(B81="","",IF(COUNTIFS('Documentos'!$A$8:$A$107,B81)=1,INDEX('Documentos'!$T$8:$T$107,MATCH(B81,'Documentos'!$A$8:$A$107,0)),"Pendiente"))</x:f>
      </x:c>
      <x:c r="AD81" s="12" t="str">
        <x:f>IF(Z81="","",IF(Z81="Revisado","Sí","No"))</x:f>
      </x:c>
      <x:c r="AE81" s="12" t="str">
        <x:f>IF(ISNUMBER(Q81),YEAR(Q81),"")</x:f>
      </x:c>
      <x:c r="AF81" s="12" t="str">
        <x:f>IF(ISNUMBER(Q81),INT((MONTH(Q81)-1)/3)+1,"")</x:f>
      </x:c>
      <x:c r="AG81" s="12" t="str">
        <x:f>IF(ISNUMBER(R81),YEAR(R81),"")</x:f>
      </x:c>
      <x:c r="AH81" s="12" t="str">
        <x:f>IF(ISNUMBER(R81),INT((MONTH(R81)-1)/3)+1,"")</x:f>
      </x:c>
      <x:c r="AI81" s="15" t="str">
        <x:f>IF(A81="","",ROUND(SUMIFS('IRPF cobros'!$D$8:$D$107,'IRPF cobros'!$B$8:$B$107,A81,'IRPF cobros'!$I$8:$I$107,"Revisado"),2))</x:f>
      </x:c>
      <x:c r="AJ81" s="12" t="str">
        <x:f>IF(A81="","",IF('Instrucciones'!$B$7&lt;&gt;"Cobros/pagos confirmado","",IF(AND(ISNUMBER(O81),ISNUMBER(AI81),ABS(O81-AI81)&lt;=0.01),"","Revisar importe no imputado")))</x:f>
      </x:c>
    </x:row>
    <x:row r="82" ht="23" customHeight="1">
      <x:c r="A82" s="11"/>
      <x:c r="B82" s="11"/>
      <x:c r="C82" s="11"/>
      <x:c r="D82" s="11"/>
      <x:c r="E82" s="11"/>
      <x:c r="F82" s="14"/>
      <x:c r="G82" s="16"/>
      <x:c r="H82" s="11"/>
      <x:c r="I82" s="14"/>
      <x:c r="J82" s="14"/>
      <x:c r="K82" s="16"/>
      <x:c r="L82" s="14"/>
      <x:c r="M82" s="16"/>
      <x:c r="N82" s="14"/>
      <x:c r="O82" s="14"/>
      <x:c r="P82" s="14"/>
      <x:c r="Q82" s="13"/>
      <x:c r="R82" s="13"/>
      <x:c r="S82" s="11"/>
      <x:c r="T82" s="11"/>
      <x:c r="U82" s="14"/>
      <x:c r="V82" s="11"/>
      <x:c r="W82" s="15" t="str">
        <x:f>IF(COUNTA(A82:V82)=0,"",IF(D82="Ordinario",IF(H82="Calcular",IF(AND(ISNUMBER(F82),ISNUMBER(G82)),ROUND(F82*G82,2),"Pendiente"),IF(AND(H82="Documento",ISNUMBER(I82)),I82,"Pendiente")),IF(AND(OR(D82="Exenta",D82="No sujeta",D82="Otra revisada"),ISNUMBER(I82)),I82,"Pendiente")))</x:f>
      </x:c>
      <x:c r="X82" s="15" t="str">
        <x:f>IF(COUNTA(A82:V82)=0,"",IF(AND(ISNUMBER(J82),ISNUMBER(K82)),ROUND(J82*K82,2),"Pendiente"))</x:f>
      </x:c>
      <x:c r="Y82" s="15" t="str">
        <x:f>IF(COUNTA(A82:V82)=0,"",IF(D82="Ordinario",IF(AND(ISNUMBER(F82),ISNUMBER(W82),ISNUMBER(L82),ISNUMBER(N82)),ROUND(F82+W82+N82-L82,2),"Pendiente"),IF(ISNUMBER(U82),U82,"Pendiente")))</x:f>
      </x:c>
      <x:c r="Z82" s="12" t="str">
        <x:f>IF(COUNTA(A82:V82)=0,"",IF(OR(IF(ISNUMBER(W82),ROUND(W82,2)&lt;&gt;W82,FALSE),IF(ISNUMBER(J82),ROUND(J82,2)&lt;&gt;J82,FALSE),IF(ISNUMBER(U82),ROUND(U82,2)&lt;&gt;U82,FALSE)),"Revisar céntimos",IF(COUNTA(A82:V82)=0,"",IF(IF(AND(H82="Documento",D82="Ordinario",ISNUMBER(F82),ISNUMBER(G82),ISNUMBER(I82)),AND(ABS(ROUND(F82*G82,2)-I82)&gt;0.01,V82=""),FALSE),"Explicar cuota documento",IF(COUNTA(A82:V82)=0,"",IF(OR(NOT(ISNUMBER(K82)),K82&lt;0,K82&gt;1,NOT(ISNUMBER(M82)),M82&lt;0,M82&gt;1,NOT(OR(S82="Sí",S82="No"))),"Revisar tipos / bien",IF(COUNTA(A82:V82)=0,"",IF(OR(A82="",OR(ISNUMBER(FIND("*",A82)),ISNUMBER(FIND("?",A82))),COUNTIFS('Lineas'!$A$8:$A$107,A82)&lt;&gt;1),"ID línea inválido",IF(OR(B82="",COUNTIFS('Documentos'!$A$8:$A$107,B82)&lt;&gt;1),"Documento inexistente / duplicado",IF(OR(C82="",D82="",T82&lt;&gt;"Confirmado",AC82&lt;&gt;"Revisado"),"Completar / revisar",IF(OR(NOT(ISNUMBER(F82)),NOT(ISNUMBER(W82)),NOT(ISNUMBER(X82)),NOT(ISNUMBER(L82)),NOT(ISNUMBER(N82)),NOT(ISNUMBER(O82)),NOT(ISNUMBER(P82)),NOT(ISNUMBER(Q82)),NOT(ISNUMBER(R82)),NOT(ISNUMBER(Y82)),S82=""),"Faltan importes / fechas",IF(OR(AND(D82="Ordinario",OR(NOT(ISNUMBER(G82)),G82&lt;0,G82&gt;1)),AND(D82&lt;&gt;"Ordinario",E82=""),AND(OR(D82="Exenta",D82="No sujeta"),OR(G82&lt;&gt;"",W82&lt;&gt;0))),"Revisar tratamiento",IF(OR(AND(ABS(X82-L82)&gt;0.01,V82=""),AND(W82&gt;=0,OR(P82&lt;0,P82&gt;W82)),AND(W82&lt;0,OR(P82&gt;0,P82&lt;W82)),AND(S82="Sí",O82&lt;&gt;0)),"Revisar retención / deducción / bien",IF(OR(ROUND(F82,2)&lt;&gt;F82,ROUND(L82,2)&lt;&gt;L82,ROUND(N82,2)&lt;&gt;N82,ROUND(O82,2)&lt;&gt;O82,ROUND(P82,2)&lt;&gt;P82),"Revisar céntimos","Revisado"))))))))))))))</x:f>
      </x:c>
      <x:c r="AA82" s="12" t="str">
        <x:f>IF(B82="","",IF(COUNTIFS('Documentos'!$A$8:$A$107,B82)=1,INDEX('Documentos'!$B$8:$B$107,MATCH(B82,'Documentos'!$A$8:$A$107,0)),"Pendiente"))</x:f>
      </x:c>
      <x:c r="AB82" s="12" t="str">
        <x:f>IF(B82="","",IF(COUNTIFS('Documentos'!$A$8:$A$107,B82)=1,INDEX('Documentos'!$C$8:$C$107,MATCH(B82,'Documentos'!$A$8:$A$107,0)),"Pendiente"))</x:f>
      </x:c>
      <x:c r="AC82" s="12" t="str">
        <x:f>IF(B82="","",IF(COUNTIFS('Documentos'!$A$8:$A$107,B82)=1,INDEX('Documentos'!$T$8:$T$107,MATCH(B82,'Documentos'!$A$8:$A$107,0)),"Pendiente"))</x:f>
      </x:c>
      <x:c r="AD82" s="12" t="str">
        <x:f>IF(Z82="","",IF(Z82="Revisado","Sí","No"))</x:f>
      </x:c>
      <x:c r="AE82" s="12" t="str">
        <x:f>IF(ISNUMBER(Q82),YEAR(Q82),"")</x:f>
      </x:c>
      <x:c r="AF82" s="12" t="str">
        <x:f>IF(ISNUMBER(Q82),INT((MONTH(Q82)-1)/3)+1,"")</x:f>
      </x:c>
      <x:c r="AG82" s="12" t="str">
        <x:f>IF(ISNUMBER(R82),YEAR(R82),"")</x:f>
      </x:c>
      <x:c r="AH82" s="12" t="str">
        <x:f>IF(ISNUMBER(R82),INT((MONTH(R82)-1)/3)+1,"")</x:f>
      </x:c>
      <x:c r="AI82" s="15" t="str">
        <x:f>IF(A82="","",ROUND(SUMIFS('IRPF cobros'!$D$8:$D$107,'IRPF cobros'!$B$8:$B$107,A82,'IRPF cobros'!$I$8:$I$107,"Revisado"),2))</x:f>
      </x:c>
      <x:c r="AJ82" s="12" t="str">
        <x:f>IF(A82="","",IF('Instrucciones'!$B$7&lt;&gt;"Cobros/pagos confirmado","",IF(AND(ISNUMBER(O82),ISNUMBER(AI82),ABS(O82-AI82)&lt;=0.01),"","Revisar importe no imputado")))</x:f>
      </x:c>
    </x:row>
    <x:row r="83" ht="23" customHeight="1">
      <x:c r="A83" s="11"/>
      <x:c r="B83" s="11"/>
      <x:c r="C83" s="11"/>
      <x:c r="D83" s="11"/>
      <x:c r="E83" s="11"/>
      <x:c r="F83" s="14"/>
      <x:c r="G83" s="16"/>
      <x:c r="H83" s="11"/>
      <x:c r="I83" s="14"/>
      <x:c r="J83" s="14"/>
      <x:c r="K83" s="16"/>
      <x:c r="L83" s="14"/>
      <x:c r="M83" s="16"/>
      <x:c r="N83" s="14"/>
      <x:c r="O83" s="14"/>
      <x:c r="P83" s="14"/>
      <x:c r="Q83" s="13"/>
      <x:c r="R83" s="13"/>
      <x:c r="S83" s="11"/>
      <x:c r="T83" s="11"/>
      <x:c r="U83" s="14"/>
      <x:c r="V83" s="11"/>
      <x:c r="W83" s="15" t="str">
        <x:f>IF(COUNTA(A83:V83)=0,"",IF(D83="Ordinario",IF(H83="Calcular",IF(AND(ISNUMBER(F83),ISNUMBER(G83)),ROUND(F83*G83,2),"Pendiente"),IF(AND(H83="Documento",ISNUMBER(I83)),I83,"Pendiente")),IF(AND(OR(D83="Exenta",D83="No sujeta",D83="Otra revisada"),ISNUMBER(I83)),I83,"Pendiente")))</x:f>
      </x:c>
      <x:c r="X83" s="15" t="str">
        <x:f>IF(COUNTA(A83:V83)=0,"",IF(AND(ISNUMBER(J83),ISNUMBER(K83)),ROUND(J83*K83,2),"Pendiente"))</x:f>
      </x:c>
      <x:c r="Y83" s="15" t="str">
        <x:f>IF(COUNTA(A83:V83)=0,"",IF(D83="Ordinario",IF(AND(ISNUMBER(F83),ISNUMBER(W83),ISNUMBER(L83),ISNUMBER(N83)),ROUND(F83+W83+N83-L83,2),"Pendiente"),IF(ISNUMBER(U83),U83,"Pendiente")))</x:f>
      </x:c>
      <x:c r="Z83" s="12" t="str">
        <x:f>IF(COUNTA(A83:V83)=0,"",IF(OR(IF(ISNUMBER(W83),ROUND(W83,2)&lt;&gt;W83,FALSE),IF(ISNUMBER(J83),ROUND(J83,2)&lt;&gt;J83,FALSE),IF(ISNUMBER(U83),ROUND(U83,2)&lt;&gt;U83,FALSE)),"Revisar céntimos",IF(COUNTA(A83:V83)=0,"",IF(IF(AND(H83="Documento",D83="Ordinario",ISNUMBER(F83),ISNUMBER(G83),ISNUMBER(I83)),AND(ABS(ROUND(F83*G83,2)-I83)&gt;0.01,V83=""),FALSE),"Explicar cuota documento",IF(COUNTA(A83:V83)=0,"",IF(OR(NOT(ISNUMBER(K83)),K83&lt;0,K83&gt;1,NOT(ISNUMBER(M83)),M83&lt;0,M83&gt;1,NOT(OR(S83="Sí",S83="No"))),"Revisar tipos / bien",IF(COUNTA(A83:V83)=0,"",IF(OR(A83="",OR(ISNUMBER(FIND("*",A83)),ISNUMBER(FIND("?",A83))),COUNTIFS('Lineas'!$A$8:$A$107,A83)&lt;&gt;1),"ID línea inválido",IF(OR(B83="",COUNTIFS('Documentos'!$A$8:$A$107,B83)&lt;&gt;1),"Documento inexistente / duplicado",IF(OR(C83="",D83="",T83&lt;&gt;"Confirmado",AC83&lt;&gt;"Revisado"),"Completar / revisar",IF(OR(NOT(ISNUMBER(F83)),NOT(ISNUMBER(W83)),NOT(ISNUMBER(X83)),NOT(ISNUMBER(L83)),NOT(ISNUMBER(N83)),NOT(ISNUMBER(O83)),NOT(ISNUMBER(P83)),NOT(ISNUMBER(Q83)),NOT(ISNUMBER(R83)),NOT(ISNUMBER(Y83)),S83=""),"Faltan importes / fechas",IF(OR(AND(D83="Ordinario",OR(NOT(ISNUMBER(G83)),G83&lt;0,G83&gt;1)),AND(D83&lt;&gt;"Ordinario",E83=""),AND(OR(D83="Exenta",D83="No sujeta"),OR(G83&lt;&gt;"",W83&lt;&gt;0))),"Revisar tratamiento",IF(OR(AND(ABS(X83-L83)&gt;0.01,V83=""),AND(W83&gt;=0,OR(P83&lt;0,P83&gt;W83)),AND(W83&lt;0,OR(P83&gt;0,P83&lt;W83)),AND(S83="Sí",O83&lt;&gt;0)),"Revisar retención / deducción / bien",IF(OR(ROUND(F83,2)&lt;&gt;F83,ROUND(L83,2)&lt;&gt;L83,ROUND(N83,2)&lt;&gt;N83,ROUND(O83,2)&lt;&gt;O83,ROUND(P83,2)&lt;&gt;P83),"Revisar céntimos","Revisado"))))))))))))))</x:f>
      </x:c>
      <x:c r="AA83" s="12" t="str">
        <x:f>IF(B83="","",IF(COUNTIFS('Documentos'!$A$8:$A$107,B83)=1,INDEX('Documentos'!$B$8:$B$107,MATCH(B83,'Documentos'!$A$8:$A$107,0)),"Pendiente"))</x:f>
      </x:c>
      <x:c r="AB83" s="12" t="str">
        <x:f>IF(B83="","",IF(COUNTIFS('Documentos'!$A$8:$A$107,B83)=1,INDEX('Documentos'!$C$8:$C$107,MATCH(B83,'Documentos'!$A$8:$A$107,0)),"Pendiente"))</x:f>
      </x:c>
      <x:c r="AC83" s="12" t="str">
        <x:f>IF(B83="","",IF(COUNTIFS('Documentos'!$A$8:$A$107,B83)=1,INDEX('Documentos'!$T$8:$T$107,MATCH(B83,'Documentos'!$A$8:$A$107,0)),"Pendiente"))</x:f>
      </x:c>
      <x:c r="AD83" s="12" t="str">
        <x:f>IF(Z83="","",IF(Z83="Revisado","Sí","No"))</x:f>
      </x:c>
      <x:c r="AE83" s="12" t="str">
        <x:f>IF(ISNUMBER(Q83),YEAR(Q83),"")</x:f>
      </x:c>
      <x:c r="AF83" s="12" t="str">
        <x:f>IF(ISNUMBER(Q83),INT((MONTH(Q83)-1)/3)+1,"")</x:f>
      </x:c>
      <x:c r="AG83" s="12" t="str">
        <x:f>IF(ISNUMBER(R83),YEAR(R83),"")</x:f>
      </x:c>
      <x:c r="AH83" s="12" t="str">
        <x:f>IF(ISNUMBER(R83),INT((MONTH(R83)-1)/3)+1,"")</x:f>
      </x:c>
      <x:c r="AI83" s="15" t="str">
        <x:f>IF(A83="","",ROUND(SUMIFS('IRPF cobros'!$D$8:$D$107,'IRPF cobros'!$B$8:$B$107,A83,'IRPF cobros'!$I$8:$I$107,"Revisado"),2))</x:f>
      </x:c>
      <x:c r="AJ83" s="12" t="str">
        <x:f>IF(A83="","",IF('Instrucciones'!$B$7&lt;&gt;"Cobros/pagos confirmado","",IF(AND(ISNUMBER(O83),ISNUMBER(AI83),ABS(O83-AI83)&lt;=0.01),"","Revisar importe no imputado")))</x:f>
      </x:c>
    </x:row>
    <x:row r="84" ht="23" customHeight="1">
      <x:c r="A84" s="11"/>
      <x:c r="B84" s="11"/>
      <x:c r="C84" s="11"/>
      <x:c r="D84" s="11"/>
      <x:c r="E84" s="11"/>
      <x:c r="F84" s="14"/>
      <x:c r="G84" s="16"/>
      <x:c r="H84" s="11"/>
      <x:c r="I84" s="14"/>
      <x:c r="J84" s="14"/>
      <x:c r="K84" s="16"/>
      <x:c r="L84" s="14"/>
      <x:c r="M84" s="16"/>
      <x:c r="N84" s="14"/>
      <x:c r="O84" s="14"/>
      <x:c r="P84" s="14"/>
      <x:c r="Q84" s="13"/>
      <x:c r="R84" s="13"/>
      <x:c r="S84" s="11"/>
      <x:c r="T84" s="11"/>
      <x:c r="U84" s="14"/>
      <x:c r="V84" s="11"/>
      <x:c r="W84" s="15" t="str">
        <x:f>IF(COUNTA(A84:V84)=0,"",IF(D84="Ordinario",IF(H84="Calcular",IF(AND(ISNUMBER(F84),ISNUMBER(G84)),ROUND(F84*G84,2),"Pendiente"),IF(AND(H84="Documento",ISNUMBER(I84)),I84,"Pendiente")),IF(AND(OR(D84="Exenta",D84="No sujeta",D84="Otra revisada"),ISNUMBER(I84)),I84,"Pendiente")))</x:f>
      </x:c>
      <x:c r="X84" s="15" t="str">
        <x:f>IF(COUNTA(A84:V84)=0,"",IF(AND(ISNUMBER(J84),ISNUMBER(K84)),ROUND(J84*K84,2),"Pendiente"))</x:f>
      </x:c>
      <x:c r="Y84" s="15" t="str">
        <x:f>IF(COUNTA(A84:V84)=0,"",IF(D84="Ordinario",IF(AND(ISNUMBER(F84),ISNUMBER(W84),ISNUMBER(L84),ISNUMBER(N84)),ROUND(F84+W84+N84-L84,2),"Pendiente"),IF(ISNUMBER(U84),U84,"Pendiente")))</x:f>
      </x:c>
      <x:c r="Z84" s="12" t="str">
        <x:f>IF(COUNTA(A84:V84)=0,"",IF(OR(IF(ISNUMBER(W84),ROUND(W84,2)&lt;&gt;W84,FALSE),IF(ISNUMBER(J84),ROUND(J84,2)&lt;&gt;J84,FALSE),IF(ISNUMBER(U84),ROUND(U84,2)&lt;&gt;U84,FALSE)),"Revisar céntimos",IF(COUNTA(A84:V84)=0,"",IF(IF(AND(H84="Documento",D84="Ordinario",ISNUMBER(F84),ISNUMBER(G84),ISNUMBER(I84)),AND(ABS(ROUND(F84*G84,2)-I84)&gt;0.01,V84=""),FALSE),"Explicar cuota documento",IF(COUNTA(A84:V84)=0,"",IF(OR(NOT(ISNUMBER(K84)),K84&lt;0,K84&gt;1,NOT(ISNUMBER(M84)),M84&lt;0,M84&gt;1,NOT(OR(S84="Sí",S84="No"))),"Revisar tipos / bien",IF(COUNTA(A84:V84)=0,"",IF(OR(A84="",OR(ISNUMBER(FIND("*",A84)),ISNUMBER(FIND("?",A84))),COUNTIFS('Lineas'!$A$8:$A$107,A84)&lt;&gt;1),"ID línea inválido",IF(OR(B84="",COUNTIFS('Documentos'!$A$8:$A$107,B84)&lt;&gt;1),"Documento inexistente / duplicado",IF(OR(C84="",D84="",T84&lt;&gt;"Confirmado",AC84&lt;&gt;"Revisado"),"Completar / revisar",IF(OR(NOT(ISNUMBER(F84)),NOT(ISNUMBER(W84)),NOT(ISNUMBER(X84)),NOT(ISNUMBER(L84)),NOT(ISNUMBER(N84)),NOT(ISNUMBER(O84)),NOT(ISNUMBER(P84)),NOT(ISNUMBER(Q84)),NOT(ISNUMBER(R84)),NOT(ISNUMBER(Y84)),S84=""),"Faltan importes / fechas",IF(OR(AND(D84="Ordinario",OR(NOT(ISNUMBER(G84)),G84&lt;0,G84&gt;1)),AND(D84&lt;&gt;"Ordinario",E84=""),AND(OR(D84="Exenta",D84="No sujeta"),OR(G84&lt;&gt;"",W84&lt;&gt;0))),"Revisar tratamiento",IF(OR(AND(ABS(X84-L84)&gt;0.01,V84=""),AND(W84&gt;=0,OR(P84&lt;0,P84&gt;W84)),AND(W84&lt;0,OR(P84&gt;0,P84&lt;W84)),AND(S84="Sí",O84&lt;&gt;0)),"Revisar retención / deducción / bien",IF(OR(ROUND(F84,2)&lt;&gt;F84,ROUND(L84,2)&lt;&gt;L84,ROUND(N84,2)&lt;&gt;N84,ROUND(O84,2)&lt;&gt;O84,ROUND(P84,2)&lt;&gt;P84),"Revisar céntimos","Revisado"))))))))))))))</x:f>
      </x:c>
      <x:c r="AA84" s="12" t="str">
        <x:f>IF(B84="","",IF(COUNTIFS('Documentos'!$A$8:$A$107,B84)=1,INDEX('Documentos'!$B$8:$B$107,MATCH(B84,'Documentos'!$A$8:$A$107,0)),"Pendiente"))</x:f>
      </x:c>
      <x:c r="AB84" s="12" t="str">
        <x:f>IF(B84="","",IF(COUNTIFS('Documentos'!$A$8:$A$107,B84)=1,INDEX('Documentos'!$C$8:$C$107,MATCH(B84,'Documentos'!$A$8:$A$107,0)),"Pendiente"))</x:f>
      </x:c>
      <x:c r="AC84" s="12" t="str">
        <x:f>IF(B84="","",IF(COUNTIFS('Documentos'!$A$8:$A$107,B84)=1,INDEX('Documentos'!$T$8:$T$107,MATCH(B84,'Documentos'!$A$8:$A$107,0)),"Pendiente"))</x:f>
      </x:c>
      <x:c r="AD84" s="12" t="str">
        <x:f>IF(Z84="","",IF(Z84="Revisado","Sí","No"))</x:f>
      </x:c>
      <x:c r="AE84" s="12" t="str">
        <x:f>IF(ISNUMBER(Q84),YEAR(Q84),"")</x:f>
      </x:c>
      <x:c r="AF84" s="12" t="str">
        <x:f>IF(ISNUMBER(Q84),INT((MONTH(Q84)-1)/3)+1,"")</x:f>
      </x:c>
      <x:c r="AG84" s="12" t="str">
        <x:f>IF(ISNUMBER(R84),YEAR(R84),"")</x:f>
      </x:c>
      <x:c r="AH84" s="12" t="str">
        <x:f>IF(ISNUMBER(R84),INT((MONTH(R84)-1)/3)+1,"")</x:f>
      </x:c>
      <x:c r="AI84" s="15" t="str">
        <x:f>IF(A84="","",ROUND(SUMIFS('IRPF cobros'!$D$8:$D$107,'IRPF cobros'!$B$8:$B$107,A84,'IRPF cobros'!$I$8:$I$107,"Revisado"),2))</x:f>
      </x:c>
      <x:c r="AJ84" s="12" t="str">
        <x:f>IF(A84="","",IF('Instrucciones'!$B$7&lt;&gt;"Cobros/pagos confirmado","",IF(AND(ISNUMBER(O84),ISNUMBER(AI84),ABS(O84-AI84)&lt;=0.01),"","Revisar importe no imputado")))</x:f>
      </x:c>
    </x:row>
    <x:row r="85" ht="23" customHeight="1">
      <x:c r="A85" s="11"/>
      <x:c r="B85" s="11"/>
      <x:c r="C85" s="11"/>
      <x:c r="D85" s="11"/>
      <x:c r="E85" s="11"/>
      <x:c r="F85" s="14"/>
      <x:c r="G85" s="16"/>
      <x:c r="H85" s="11"/>
      <x:c r="I85" s="14"/>
      <x:c r="J85" s="14"/>
      <x:c r="K85" s="16"/>
      <x:c r="L85" s="14"/>
      <x:c r="M85" s="16"/>
      <x:c r="N85" s="14"/>
      <x:c r="O85" s="14"/>
      <x:c r="P85" s="14"/>
      <x:c r="Q85" s="13"/>
      <x:c r="R85" s="13"/>
      <x:c r="S85" s="11"/>
      <x:c r="T85" s="11"/>
      <x:c r="U85" s="14"/>
      <x:c r="V85" s="11"/>
      <x:c r="W85" s="15" t="str">
        <x:f>IF(COUNTA(A85:V85)=0,"",IF(D85="Ordinario",IF(H85="Calcular",IF(AND(ISNUMBER(F85),ISNUMBER(G85)),ROUND(F85*G85,2),"Pendiente"),IF(AND(H85="Documento",ISNUMBER(I85)),I85,"Pendiente")),IF(AND(OR(D85="Exenta",D85="No sujeta",D85="Otra revisada"),ISNUMBER(I85)),I85,"Pendiente")))</x:f>
      </x:c>
      <x:c r="X85" s="15" t="str">
        <x:f>IF(COUNTA(A85:V85)=0,"",IF(AND(ISNUMBER(J85),ISNUMBER(K85)),ROUND(J85*K85,2),"Pendiente"))</x:f>
      </x:c>
      <x:c r="Y85" s="15" t="str">
        <x:f>IF(COUNTA(A85:V85)=0,"",IF(D85="Ordinario",IF(AND(ISNUMBER(F85),ISNUMBER(W85),ISNUMBER(L85),ISNUMBER(N85)),ROUND(F85+W85+N85-L85,2),"Pendiente"),IF(ISNUMBER(U85),U85,"Pendiente")))</x:f>
      </x:c>
      <x:c r="Z85" s="12" t="str">
        <x:f>IF(COUNTA(A85:V85)=0,"",IF(OR(IF(ISNUMBER(W85),ROUND(W85,2)&lt;&gt;W85,FALSE),IF(ISNUMBER(J85),ROUND(J85,2)&lt;&gt;J85,FALSE),IF(ISNUMBER(U85),ROUND(U85,2)&lt;&gt;U85,FALSE)),"Revisar céntimos",IF(COUNTA(A85:V85)=0,"",IF(IF(AND(H85="Documento",D85="Ordinario",ISNUMBER(F85),ISNUMBER(G85),ISNUMBER(I85)),AND(ABS(ROUND(F85*G85,2)-I85)&gt;0.01,V85=""),FALSE),"Explicar cuota documento",IF(COUNTA(A85:V85)=0,"",IF(OR(NOT(ISNUMBER(K85)),K85&lt;0,K85&gt;1,NOT(ISNUMBER(M85)),M85&lt;0,M85&gt;1,NOT(OR(S85="Sí",S85="No"))),"Revisar tipos / bien",IF(COUNTA(A85:V85)=0,"",IF(OR(A85="",OR(ISNUMBER(FIND("*",A85)),ISNUMBER(FIND("?",A85))),COUNTIFS('Lineas'!$A$8:$A$107,A85)&lt;&gt;1),"ID línea inválido",IF(OR(B85="",COUNTIFS('Documentos'!$A$8:$A$107,B85)&lt;&gt;1),"Documento inexistente / duplicado",IF(OR(C85="",D85="",T85&lt;&gt;"Confirmado",AC85&lt;&gt;"Revisado"),"Completar / revisar",IF(OR(NOT(ISNUMBER(F85)),NOT(ISNUMBER(W85)),NOT(ISNUMBER(X85)),NOT(ISNUMBER(L85)),NOT(ISNUMBER(N85)),NOT(ISNUMBER(O85)),NOT(ISNUMBER(P85)),NOT(ISNUMBER(Q85)),NOT(ISNUMBER(R85)),NOT(ISNUMBER(Y85)),S85=""),"Faltan importes / fechas",IF(OR(AND(D85="Ordinario",OR(NOT(ISNUMBER(G85)),G85&lt;0,G85&gt;1)),AND(D85&lt;&gt;"Ordinario",E85=""),AND(OR(D85="Exenta",D85="No sujeta"),OR(G85&lt;&gt;"",W85&lt;&gt;0))),"Revisar tratamiento",IF(OR(AND(ABS(X85-L85)&gt;0.01,V85=""),AND(W85&gt;=0,OR(P85&lt;0,P85&gt;W85)),AND(W85&lt;0,OR(P85&gt;0,P85&lt;W85)),AND(S85="Sí",O85&lt;&gt;0)),"Revisar retención / deducción / bien",IF(OR(ROUND(F85,2)&lt;&gt;F85,ROUND(L85,2)&lt;&gt;L85,ROUND(N85,2)&lt;&gt;N85,ROUND(O85,2)&lt;&gt;O85,ROUND(P85,2)&lt;&gt;P85),"Revisar céntimos","Revisado"))))))))))))))</x:f>
      </x:c>
      <x:c r="AA85" s="12" t="str">
        <x:f>IF(B85="","",IF(COUNTIFS('Documentos'!$A$8:$A$107,B85)=1,INDEX('Documentos'!$B$8:$B$107,MATCH(B85,'Documentos'!$A$8:$A$107,0)),"Pendiente"))</x:f>
      </x:c>
      <x:c r="AB85" s="12" t="str">
        <x:f>IF(B85="","",IF(COUNTIFS('Documentos'!$A$8:$A$107,B85)=1,INDEX('Documentos'!$C$8:$C$107,MATCH(B85,'Documentos'!$A$8:$A$107,0)),"Pendiente"))</x:f>
      </x:c>
      <x:c r="AC85" s="12" t="str">
        <x:f>IF(B85="","",IF(COUNTIFS('Documentos'!$A$8:$A$107,B85)=1,INDEX('Documentos'!$T$8:$T$107,MATCH(B85,'Documentos'!$A$8:$A$107,0)),"Pendiente"))</x:f>
      </x:c>
      <x:c r="AD85" s="12" t="str">
        <x:f>IF(Z85="","",IF(Z85="Revisado","Sí","No"))</x:f>
      </x:c>
      <x:c r="AE85" s="12" t="str">
        <x:f>IF(ISNUMBER(Q85),YEAR(Q85),"")</x:f>
      </x:c>
      <x:c r="AF85" s="12" t="str">
        <x:f>IF(ISNUMBER(Q85),INT((MONTH(Q85)-1)/3)+1,"")</x:f>
      </x:c>
      <x:c r="AG85" s="12" t="str">
        <x:f>IF(ISNUMBER(R85),YEAR(R85),"")</x:f>
      </x:c>
      <x:c r="AH85" s="12" t="str">
        <x:f>IF(ISNUMBER(R85),INT((MONTH(R85)-1)/3)+1,"")</x:f>
      </x:c>
      <x:c r="AI85" s="15" t="str">
        <x:f>IF(A85="","",ROUND(SUMIFS('IRPF cobros'!$D$8:$D$107,'IRPF cobros'!$B$8:$B$107,A85,'IRPF cobros'!$I$8:$I$107,"Revisado"),2))</x:f>
      </x:c>
      <x:c r="AJ85" s="12" t="str">
        <x:f>IF(A85="","",IF('Instrucciones'!$B$7&lt;&gt;"Cobros/pagos confirmado","",IF(AND(ISNUMBER(O85),ISNUMBER(AI85),ABS(O85-AI85)&lt;=0.01),"","Revisar importe no imputado")))</x:f>
      </x:c>
    </x:row>
    <x:row r="86" ht="23" customHeight="1">
      <x:c r="A86" s="11"/>
      <x:c r="B86" s="11"/>
      <x:c r="C86" s="11"/>
      <x:c r="D86" s="11"/>
      <x:c r="E86" s="11"/>
      <x:c r="F86" s="14"/>
      <x:c r="G86" s="16"/>
      <x:c r="H86" s="11"/>
      <x:c r="I86" s="14"/>
      <x:c r="J86" s="14"/>
      <x:c r="K86" s="16"/>
      <x:c r="L86" s="14"/>
      <x:c r="M86" s="16"/>
      <x:c r="N86" s="14"/>
      <x:c r="O86" s="14"/>
      <x:c r="P86" s="14"/>
      <x:c r="Q86" s="13"/>
      <x:c r="R86" s="13"/>
      <x:c r="S86" s="11"/>
      <x:c r="T86" s="11"/>
      <x:c r="U86" s="14"/>
      <x:c r="V86" s="11"/>
      <x:c r="W86" s="15" t="str">
        <x:f>IF(COUNTA(A86:V86)=0,"",IF(D86="Ordinario",IF(H86="Calcular",IF(AND(ISNUMBER(F86),ISNUMBER(G86)),ROUND(F86*G86,2),"Pendiente"),IF(AND(H86="Documento",ISNUMBER(I86)),I86,"Pendiente")),IF(AND(OR(D86="Exenta",D86="No sujeta",D86="Otra revisada"),ISNUMBER(I86)),I86,"Pendiente")))</x:f>
      </x:c>
      <x:c r="X86" s="15" t="str">
        <x:f>IF(COUNTA(A86:V86)=0,"",IF(AND(ISNUMBER(J86),ISNUMBER(K86)),ROUND(J86*K86,2),"Pendiente"))</x:f>
      </x:c>
      <x:c r="Y86" s="15" t="str">
        <x:f>IF(COUNTA(A86:V86)=0,"",IF(D86="Ordinario",IF(AND(ISNUMBER(F86),ISNUMBER(W86),ISNUMBER(L86),ISNUMBER(N86)),ROUND(F86+W86+N86-L86,2),"Pendiente"),IF(ISNUMBER(U86),U86,"Pendiente")))</x:f>
      </x:c>
      <x:c r="Z86" s="12" t="str">
        <x:f>IF(COUNTA(A86:V86)=0,"",IF(OR(IF(ISNUMBER(W86),ROUND(W86,2)&lt;&gt;W86,FALSE),IF(ISNUMBER(J86),ROUND(J86,2)&lt;&gt;J86,FALSE),IF(ISNUMBER(U86),ROUND(U86,2)&lt;&gt;U86,FALSE)),"Revisar céntimos",IF(COUNTA(A86:V86)=0,"",IF(IF(AND(H86="Documento",D86="Ordinario",ISNUMBER(F86),ISNUMBER(G86),ISNUMBER(I86)),AND(ABS(ROUND(F86*G86,2)-I86)&gt;0.01,V86=""),FALSE),"Explicar cuota documento",IF(COUNTA(A86:V86)=0,"",IF(OR(NOT(ISNUMBER(K86)),K86&lt;0,K86&gt;1,NOT(ISNUMBER(M86)),M86&lt;0,M86&gt;1,NOT(OR(S86="Sí",S86="No"))),"Revisar tipos / bien",IF(COUNTA(A86:V86)=0,"",IF(OR(A86="",OR(ISNUMBER(FIND("*",A86)),ISNUMBER(FIND("?",A86))),COUNTIFS('Lineas'!$A$8:$A$107,A86)&lt;&gt;1),"ID línea inválido",IF(OR(B86="",COUNTIFS('Documentos'!$A$8:$A$107,B86)&lt;&gt;1),"Documento inexistente / duplicado",IF(OR(C86="",D86="",T86&lt;&gt;"Confirmado",AC86&lt;&gt;"Revisado"),"Completar / revisar",IF(OR(NOT(ISNUMBER(F86)),NOT(ISNUMBER(W86)),NOT(ISNUMBER(X86)),NOT(ISNUMBER(L86)),NOT(ISNUMBER(N86)),NOT(ISNUMBER(O86)),NOT(ISNUMBER(P86)),NOT(ISNUMBER(Q86)),NOT(ISNUMBER(R86)),NOT(ISNUMBER(Y86)),S86=""),"Faltan importes / fechas",IF(OR(AND(D86="Ordinario",OR(NOT(ISNUMBER(G86)),G86&lt;0,G86&gt;1)),AND(D86&lt;&gt;"Ordinario",E86=""),AND(OR(D86="Exenta",D86="No sujeta"),OR(G86&lt;&gt;"",W86&lt;&gt;0))),"Revisar tratamiento",IF(OR(AND(ABS(X86-L86)&gt;0.01,V86=""),AND(W86&gt;=0,OR(P86&lt;0,P86&gt;W86)),AND(W86&lt;0,OR(P86&gt;0,P86&lt;W86)),AND(S86="Sí",O86&lt;&gt;0)),"Revisar retención / deducción / bien",IF(OR(ROUND(F86,2)&lt;&gt;F86,ROUND(L86,2)&lt;&gt;L86,ROUND(N86,2)&lt;&gt;N86,ROUND(O86,2)&lt;&gt;O86,ROUND(P86,2)&lt;&gt;P86),"Revisar céntimos","Revisado"))))))))))))))</x:f>
      </x:c>
      <x:c r="AA86" s="12" t="str">
        <x:f>IF(B86="","",IF(COUNTIFS('Documentos'!$A$8:$A$107,B86)=1,INDEX('Documentos'!$B$8:$B$107,MATCH(B86,'Documentos'!$A$8:$A$107,0)),"Pendiente"))</x:f>
      </x:c>
      <x:c r="AB86" s="12" t="str">
        <x:f>IF(B86="","",IF(COUNTIFS('Documentos'!$A$8:$A$107,B86)=1,INDEX('Documentos'!$C$8:$C$107,MATCH(B86,'Documentos'!$A$8:$A$107,0)),"Pendiente"))</x:f>
      </x:c>
      <x:c r="AC86" s="12" t="str">
        <x:f>IF(B86="","",IF(COUNTIFS('Documentos'!$A$8:$A$107,B86)=1,INDEX('Documentos'!$T$8:$T$107,MATCH(B86,'Documentos'!$A$8:$A$107,0)),"Pendiente"))</x:f>
      </x:c>
      <x:c r="AD86" s="12" t="str">
        <x:f>IF(Z86="","",IF(Z86="Revisado","Sí","No"))</x:f>
      </x:c>
      <x:c r="AE86" s="12" t="str">
        <x:f>IF(ISNUMBER(Q86),YEAR(Q86),"")</x:f>
      </x:c>
      <x:c r="AF86" s="12" t="str">
        <x:f>IF(ISNUMBER(Q86),INT((MONTH(Q86)-1)/3)+1,"")</x:f>
      </x:c>
      <x:c r="AG86" s="12" t="str">
        <x:f>IF(ISNUMBER(R86),YEAR(R86),"")</x:f>
      </x:c>
      <x:c r="AH86" s="12" t="str">
        <x:f>IF(ISNUMBER(R86),INT((MONTH(R86)-1)/3)+1,"")</x:f>
      </x:c>
      <x:c r="AI86" s="15" t="str">
        <x:f>IF(A86="","",ROUND(SUMIFS('IRPF cobros'!$D$8:$D$107,'IRPF cobros'!$B$8:$B$107,A86,'IRPF cobros'!$I$8:$I$107,"Revisado"),2))</x:f>
      </x:c>
      <x:c r="AJ86" s="12" t="str">
        <x:f>IF(A86="","",IF('Instrucciones'!$B$7&lt;&gt;"Cobros/pagos confirmado","",IF(AND(ISNUMBER(O86),ISNUMBER(AI86),ABS(O86-AI86)&lt;=0.01),"","Revisar importe no imputado")))</x:f>
      </x:c>
    </x:row>
    <x:row r="87" ht="23" customHeight="1">
      <x:c r="A87" s="11"/>
      <x:c r="B87" s="11"/>
      <x:c r="C87" s="11"/>
      <x:c r="D87" s="11"/>
      <x:c r="E87" s="11"/>
      <x:c r="F87" s="14"/>
      <x:c r="G87" s="16"/>
      <x:c r="H87" s="11"/>
      <x:c r="I87" s="14"/>
      <x:c r="J87" s="14"/>
      <x:c r="K87" s="16"/>
      <x:c r="L87" s="14"/>
      <x:c r="M87" s="16"/>
      <x:c r="N87" s="14"/>
      <x:c r="O87" s="14"/>
      <x:c r="P87" s="14"/>
      <x:c r="Q87" s="13"/>
      <x:c r="R87" s="13"/>
      <x:c r="S87" s="11"/>
      <x:c r="T87" s="11"/>
      <x:c r="U87" s="14"/>
      <x:c r="V87" s="11"/>
      <x:c r="W87" s="15" t="str">
        <x:f>IF(COUNTA(A87:V87)=0,"",IF(D87="Ordinario",IF(H87="Calcular",IF(AND(ISNUMBER(F87),ISNUMBER(G87)),ROUND(F87*G87,2),"Pendiente"),IF(AND(H87="Documento",ISNUMBER(I87)),I87,"Pendiente")),IF(AND(OR(D87="Exenta",D87="No sujeta",D87="Otra revisada"),ISNUMBER(I87)),I87,"Pendiente")))</x:f>
      </x:c>
      <x:c r="X87" s="15" t="str">
        <x:f>IF(COUNTA(A87:V87)=0,"",IF(AND(ISNUMBER(J87),ISNUMBER(K87)),ROUND(J87*K87,2),"Pendiente"))</x:f>
      </x:c>
      <x:c r="Y87" s="15" t="str">
        <x:f>IF(COUNTA(A87:V87)=0,"",IF(D87="Ordinario",IF(AND(ISNUMBER(F87),ISNUMBER(W87),ISNUMBER(L87),ISNUMBER(N87)),ROUND(F87+W87+N87-L87,2),"Pendiente"),IF(ISNUMBER(U87),U87,"Pendiente")))</x:f>
      </x:c>
      <x:c r="Z87" s="12" t="str">
        <x:f>IF(COUNTA(A87:V87)=0,"",IF(OR(IF(ISNUMBER(W87),ROUND(W87,2)&lt;&gt;W87,FALSE),IF(ISNUMBER(J87),ROUND(J87,2)&lt;&gt;J87,FALSE),IF(ISNUMBER(U87),ROUND(U87,2)&lt;&gt;U87,FALSE)),"Revisar céntimos",IF(COUNTA(A87:V87)=0,"",IF(IF(AND(H87="Documento",D87="Ordinario",ISNUMBER(F87),ISNUMBER(G87),ISNUMBER(I87)),AND(ABS(ROUND(F87*G87,2)-I87)&gt;0.01,V87=""),FALSE),"Explicar cuota documento",IF(COUNTA(A87:V87)=0,"",IF(OR(NOT(ISNUMBER(K87)),K87&lt;0,K87&gt;1,NOT(ISNUMBER(M87)),M87&lt;0,M87&gt;1,NOT(OR(S87="Sí",S87="No"))),"Revisar tipos / bien",IF(COUNTA(A87:V87)=0,"",IF(OR(A87="",OR(ISNUMBER(FIND("*",A87)),ISNUMBER(FIND("?",A87))),COUNTIFS('Lineas'!$A$8:$A$107,A87)&lt;&gt;1),"ID línea inválido",IF(OR(B87="",COUNTIFS('Documentos'!$A$8:$A$107,B87)&lt;&gt;1),"Documento inexistente / duplicado",IF(OR(C87="",D87="",T87&lt;&gt;"Confirmado",AC87&lt;&gt;"Revisado"),"Completar / revisar",IF(OR(NOT(ISNUMBER(F87)),NOT(ISNUMBER(W87)),NOT(ISNUMBER(X87)),NOT(ISNUMBER(L87)),NOT(ISNUMBER(N87)),NOT(ISNUMBER(O87)),NOT(ISNUMBER(P87)),NOT(ISNUMBER(Q87)),NOT(ISNUMBER(R87)),NOT(ISNUMBER(Y87)),S87=""),"Faltan importes / fechas",IF(OR(AND(D87="Ordinario",OR(NOT(ISNUMBER(G87)),G87&lt;0,G87&gt;1)),AND(D87&lt;&gt;"Ordinario",E87=""),AND(OR(D87="Exenta",D87="No sujeta"),OR(G87&lt;&gt;"",W87&lt;&gt;0))),"Revisar tratamiento",IF(OR(AND(ABS(X87-L87)&gt;0.01,V87=""),AND(W87&gt;=0,OR(P87&lt;0,P87&gt;W87)),AND(W87&lt;0,OR(P87&gt;0,P87&lt;W87)),AND(S87="Sí",O87&lt;&gt;0)),"Revisar retención / deducción / bien",IF(OR(ROUND(F87,2)&lt;&gt;F87,ROUND(L87,2)&lt;&gt;L87,ROUND(N87,2)&lt;&gt;N87,ROUND(O87,2)&lt;&gt;O87,ROUND(P87,2)&lt;&gt;P87),"Revisar céntimos","Revisado"))))))))))))))</x:f>
      </x:c>
      <x:c r="AA87" s="12" t="str">
        <x:f>IF(B87="","",IF(COUNTIFS('Documentos'!$A$8:$A$107,B87)=1,INDEX('Documentos'!$B$8:$B$107,MATCH(B87,'Documentos'!$A$8:$A$107,0)),"Pendiente"))</x:f>
      </x:c>
      <x:c r="AB87" s="12" t="str">
        <x:f>IF(B87="","",IF(COUNTIFS('Documentos'!$A$8:$A$107,B87)=1,INDEX('Documentos'!$C$8:$C$107,MATCH(B87,'Documentos'!$A$8:$A$107,0)),"Pendiente"))</x:f>
      </x:c>
      <x:c r="AC87" s="12" t="str">
        <x:f>IF(B87="","",IF(COUNTIFS('Documentos'!$A$8:$A$107,B87)=1,INDEX('Documentos'!$T$8:$T$107,MATCH(B87,'Documentos'!$A$8:$A$107,0)),"Pendiente"))</x:f>
      </x:c>
      <x:c r="AD87" s="12" t="str">
        <x:f>IF(Z87="","",IF(Z87="Revisado","Sí","No"))</x:f>
      </x:c>
      <x:c r="AE87" s="12" t="str">
        <x:f>IF(ISNUMBER(Q87),YEAR(Q87),"")</x:f>
      </x:c>
      <x:c r="AF87" s="12" t="str">
        <x:f>IF(ISNUMBER(Q87),INT((MONTH(Q87)-1)/3)+1,"")</x:f>
      </x:c>
      <x:c r="AG87" s="12" t="str">
        <x:f>IF(ISNUMBER(R87),YEAR(R87),"")</x:f>
      </x:c>
      <x:c r="AH87" s="12" t="str">
        <x:f>IF(ISNUMBER(R87),INT((MONTH(R87)-1)/3)+1,"")</x:f>
      </x:c>
      <x:c r="AI87" s="15" t="str">
        <x:f>IF(A87="","",ROUND(SUMIFS('IRPF cobros'!$D$8:$D$107,'IRPF cobros'!$B$8:$B$107,A87,'IRPF cobros'!$I$8:$I$107,"Revisado"),2))</x:f>
      </x:c>
      <x:c r="AJ87" s="12" t="str">
        <x:f>IF(A87="","",IF('Instrucciones'!$B$7&lt;&gt;"Cobros/pagos confirmado","",IF(AND(ISNUMBER(O87),ISNUMBER(AI87),ABS(O87-AI87)&lt;=0.01),"","Revisar importe no imputado")))</x:f>
      </x:c>
    </x:row>
    <x:row r="88" ht="23" customHeight="1">
      <x:c r="A88" s="11"/>
      <x:c r="B88" s="11"/>
      <x:c r="C88" s="11"/>
      <x:c r="D88" s="11"/>
      <x:c r="E88" s="11"/>
      <x:c r="F88" s="14"/>
      <x:c r="G88" s="16"/>
      <x:c r="H88" s="11"/>
      <x:c r="I88" s="14"/>
      <x:c r="J88" s="14"/>
      <x:c r="K88" s="16"/>
      <x:c r="L88" s="14"/>
      <x:c r="M88" s="16"/>
      <x:c r="N88" s="14"/>
      <x:c r="O88" s="14"/>
      <x:c r="P88" s="14"/>
      <x:c r="Q88" s="13"/>
      <x:c r="R88" s="13"/>
      <x:c r="S88" s="11"/>
      <x:c r="T88" s="11"/>
      <x:c r="U88" s="14"/>
      <x:c r="V88" s="11"/>
      <x:c r="W88" s="15" t="str">
        <x:f>IF(COUNTA(A88:V88)=0,"",IF(D88="Ordinario",IF(H88="Calcular",IF(AND(ISNUMBER(F88),ISNUMBER(G88)),ROUND(F88*G88,2),"Pendiente"),IF(AND(H88="Documento",ISNUMBER(I88)),I88,"Pendiente")),IF(AND(OR(D88="Exenta",D88="No sujeta",D88="Otra revisada"),ISNUMBER(I88)),I88,"Pendiente")))</x:f>
      </x:c>
      <x:c r="X88" s="15" t="str">
        <x:f>IF(COUNTA(A88:V88)=0,"",IF(AND(ISNUMBER(J88),ISNUMBER(K88)),ROUND(J88*K88,2),"Pendiente"))</x:f>
      </x:c>
      <x:c r="Y88" s="15" t="str">
        <x:f>IF(COUNTA(A88:V88)=0,"",IF(D88="Ordinario",IF(AND(ISNUMBER(F88),ISNUMBER(W88),ISNUMBER(L88),ISNUMBER(N88)),ROUND(F88+W88+N88-L88,2),"Pendiente"),IF(ISNUMBER(U88),U88,"Pendiente")))</x:f>
      </x:c>
      <x:c r="Z88" s="12" t="str">
        <x:f>IF(COUNTA(A88:V88)=0,"",IF(OR(IF(ISNUMBER(W88),ROUND(W88,2)&lt;&gt;W88,FALSE),IF(ISNUMBER(J88),ROUND(J88,2)&lt;&gt;J88,FALSE),IF(ISNUMBER(U88),ROUND(U88,2)&lt;&gt;U88,FALSE)),"Revisar céntimos",IF(COUNTA(A88:V88)=0,"",IF(IF(AND(H88="Documento",D88="Ordinario",ISNUMBER(F88),ISNUMBER(G88),ISNUMBER(I88)),AND(ABS(ROUND(F88*G88,2)-I88)&gt;0.01,V88=""),FALSE),"Explicar cuota documento",IF(COUNTA(A88:V88)=0,"",IF(OR(NOT(ISNUMBER(K88)),K88&lt;0,K88&gt;1,NOT(ISNUMBER(M88)),M88&lt;0,M88&gt;1,NOT(OR(S88="Sí",S88="No"))),"Revisar tipos / bien",IF(COUNTA(A88:V88)=0,"",IF(OR(A88="",OR(ISNUMBER(FIND("*",A88)),ISNUMBER(FIND("?",A88))),COUNTIFS('Lineas'!$A$8:$A$107,A88)&lt;&gt;1),"ID línea inválido",IF(OR(B88="",COUNTIFS('Documentos'!$A$8:$A$107,B88)&lt;&gt;1),"Documento inexistente / duplicado",IF(OR(C88="",D88="",T88&lt;&gt;"Confirmado",AC88&lt;&gt;"Revisado"),"Completar / revisar",IF(OR(NOT(ISNUMBER(F88)),NOT(ISNUMBER(W88)),NOT(ISNUMBER(X88)),NOT(ISNUMBER(L88)),NOT(ISNUMBER(N88)),NOT(ISNUMBER(O88)),NOT(ISNUMBER(P88)),NOT(ISNUMBER(Q88)),NOT(ISNUMBER(R88)),NOT(ISNUMBER(Y88)),S88=""),"Faltan importes / fechas",IF(OR(AND(D88="Ordinario",OR(NOT(ISNUMBER(G88)),G88&lt;0,G88&gt;1)),AND(D88&lt;&gt;"Ordinario",E88=""),AND(OR(D88="Exenta",D88="No sujeta"),OR(G88&lt;&gt;"",W88&lt;&gt;0))),"Revisar tratamiento",IF(OR(AND(ABS(X88-L88)&gt;0.01,V88=""),AND(W88&gt;=0,OR(P88&lt;0,P88&gt;W88)),AND(W88&lt;0,OR(P88&gt;0,P88&lt;W88)),AND(S88="Sí",O88&lt;&gt;0)),"Revisar retención / deducción / bien",IF(OR(ROUND(F88,2)&lt;&gt;F88,ROUND(L88,2)&lt;&gt;L88,ROUND(N88,2)&lt;&gt;N88,ROUND(O88,2)&lt;&gt;O88,ROUND(P88,2)&lt;&gt;P88),"Revisar céntimos","Revisado"))))))))))))))</x:f>
      </x:c>
      <x:c r="AA88" s="12" t="str">
        <x:f>IF(B88="","",IF(COUNTIFS('Documentos'!$A$8:$A$107,B88)=1,INDEX('Documentos'!$B$8:$B$107,MATCH(B88,'Documentos'!$A$8:$A$107,0)),"Pendiente"))</x:f>
      </x:c>
      <x:c r="AB88" s="12" t="str">
        <x:f>IF(B88="","",IF(COUNTIFS('Documentos'!$A$8:$A$107,B88)=1,INDEX('Documentos'!$C$8:$C$107,MATCH(B88,'Documentos'!$A$8:$A$107,0)),"Pendiente"))</x:f>
      </x:c>
      <x:c r="AC88" s="12" t="str">
        <x:f>IF(B88="","",IF(COUNTIFS('Documentos'!$A$8:$A$107,B88)=1,INDEX('Documentos'!$T$8:$T$107,MATCH(B88,'Documentos'!$A$8:$A$107,0)),"Pendiente"))</x:f>
      </x:c>
      <x:c r="AD88" s="12" t="str">
        <x:f>IF(Z88="","",IF(Z88="Revisado","Sí","No"))</x:f>
      </x:c>
      <x:c r="AE88" s="12" t="str">
        <x:f>IF(ISNUMBER(Q88),YEAR(Q88),"")</x:f>
      </x:c>
      <x:c r="AF88" s="12" t="str">
        <x:f>IF(ISNUMBER(Q88),INT((MONTH(Q88)-1)/3)+1,"")</x:f>
      </x:c>
      <x:c r="AG88" s="12" t="str">
        <x:f>IF(ISNUMBER(R88),YEAR(R88),"")</x:f>
      </x:c>
      <x:c r="AH88" s="12" t="str">
        <x:f>IF(ISNUMBER(R88),INT((MONTH(R88)-1)/3)+1,"")</x:f>
      </x:c>
      <x:c r="AI88" s="15" t="str">
        <x:f>IF(A88="","",ROUND(SUMIFS('IRPF cobros'!$D$8:$D$107,'IRPF cobros'!$B$8:$B$107,A88,'IRPF cobros'!$I$8:$I$107,"Revisado"),2))</x:f>
      </x:c>
      <x:c r="AJ88" s="12" t="str">
        <x:f>IF(A88="","",IF('Instrucciones'!$B$7&lt;&gt;"Cobros/pagos confirmado","",IF(AND(ISNUMBER(O88),ISNUMBER(AI88),ABS(O88-AI88)&lt;=0.01),"","Revisar importe no imputado")))</x:f>
      </x:c>
    </x:row>
    <x:row r="89" ht="23" customHeight="1">
      <x:c r="A89" s="11"/>
      <x:c r="B89" s="11"/>
      <x:c r="C89" s="11"/>
      <x:c r="D89" s="11"/>
      <x:c r="E89" s="11"/>
      <x:c r="F89" s="14"/>
      <x:c r="G89" s="16"/>
      <x:c r="H89" s="11"/>
      <x:c r="I89" s="14"/>
      <x:c r="J89" s="14"/>
      <x:c r="K89" s="16"/>
      <x:c r="L89" s="14"/>
      <x:c r="M89" s="16"/>
      <x:c r="N89" s="14"/>
      <x:c r="O89" s="14"/>
      <x:c r="P89" s="14"/>
      <x:c r="Q89" s="13"/>
      <x:c r="R89" s="13"/>
      <x:c r="S89" s="11"/>
      <x:c r="T89" s="11"/>
      <x:c r="U89" s="14"/>
      <x:c r="V89" s="11"/>
      <x:c r="W89" s="15" t="str">
        <x:f>IF(COUNTA(A89:V89)=0,"",IF(D89="Ordinario",IF(H89="Calcular",IF(AND(ISNUMBER(F89),ISNUMBER(G89)),ROUND(F89*G89,2),"Pendiente"),IF(AND(H89="Documento",ISNUMBER(I89)),I89,"Pendiente")),IF(AND(OR(D89="Exenta",D89="No sujeta",D89="Otra revisada"),ISNUMBER(I89)),I89,"Pendiente")))</x:f>
      </x:c>
      <x:c r="X89" s="15" t="str">
        <x:f>IF(COUNTA(A89:V89)=0,"",IF(AND(ISNUMBER(J89),ISNUMBER(K89)),ROUND(J89*K89,2),"Pendiente"))</x:f>
      </x:c>
      <x:c r="Y89" s="15" t="str">
        <x:f>IF(COUNTA(A89:V89)=0,"",IF(D89="Ordinario",IF(AND(ISNUMBER(F89),ISNUMBER(W89),ISNUMBER(L89),ISNUMBER(N89)),ROUND(F89+W89+N89-L89,2),"Pendiente"),IF(ISNUMBER(U89),U89,"Pendiente")))</x:f>
      </x:c>
      <x:c r="Z89" s="12" t="str">
        <x:f>IF(COUNTA(A89:V89)=0,"",IF(OR(IF(ISNUMBER(W89),ROUND(W89,2)&lt;&gt;W89,FALSE),IF(ISNUMBER(J89),ROUND(J89,2)&lt;&gt;J89,FALSE),IF(ISNUMBER(U89),ROUND(U89,2)&lt;&gt;U89,FALSE)),"Revisar céntimos",IF(COUNTA(A89:V89)=0,"",IF(IF(AND(H89="Documento",D89="Ordinario",ISNUMBER(F89),ISNUMBER(G89),ISNUMBER(I89)),AND(ABS(ROUND(F89*G89,2)-I89)&gt;0.01,V89=""),FALSE),"Explicar cuota documento",IF(COUNTA(A89:V89)=0,"",IF(OR(NOT(ISNUMBER(K89)),K89&lt;0,K89&gt;1,NOT(ISNUMBER(M89)),M89&lt;0,M89&gt;1,NOT(OR(S89="Sí",S89="No"))),"Revisar tipos / bien",IF(COUNTA(A89:V89)=0,"",IF(OR(A89="",OR(ISNUMBER(FIND("*",A89)),ISNUMBER(FIND("?",A89))),COUNTIFS('Lineas'!$A$8:$A$107,A89)&lt;&gt;1),"ID línea inválido",IF(OR(B89="",COUNTIFS('Documentos'!$A$8:$A$107,B89)&lt;&gt;1),"Documento inexistente / duplicado",IF(OR(C89="",D89="",T89&lt;&gt;"Confirmado",AC89&lt;&gt;"Revisado"),"Completar / revisar",IF(OR(NOT(ISNUMBER(F89)),NOT(ISNUMBER(W89)),NOT(ISNUMBER(X89)),NOT(ISNUMBER(L89)),NOT(ISNUMBER(N89)),NOT(ISNUMBER(O89)),NOT(ISNUMBER(P89)),NOT(ISNUMBER(Q89)),NOT(ISNUMBER(R89)),NOT(ISNUMBER(Y89)),S89=""),"Faltan importes / fechas",IF(OR(AND(D89="Ordinario",OR(NOT(ISNUMBER(G89)),G89&lt;0,G89&gt;1)),AND(D89&lt;&gt;"Ordinario",E89=""),AND(OR(D89="Exenta",D89="No sujeta"),OR(G89&lt;&gt;"",W89&lt;&gt;0))),"Revisar tratamiento",IF(OR(AND(ABS(X89-L89)&gt;0.01,V89=""),AND(W89&gt;=0,OR(P89&lt;0,P89&gt;W89)),AND(W89&lt;0,OR(P89&gt;0,P89&lt;W89)),AND(S89="Sí",O89&lt;&gt;0)),"Revisar retención / deducción / bien",IF(OR(ROUND(F89,2)&lt;&gt;F89,ROUND(L89,2)&lt;&gt;L89,ROUND(N89,2)&lt;&gt;N89,ROUND(O89,2)&lt;&gt;O89,ROUND(P89,2)&lt;&gt;P89),"Revisar céntimos","Revisado"))))))))))))))</x:f>
      </x:c>
      <x:c r="AA89" s="12" t="str">
        <x:f>IF(B89="","",IF(COUNTIFS('Documentos'!$A$8:$A$107,B89)=1,INDEX('Documentos'!$B$8:$B$107,MATCH(B89,'Documentos'!$A$8:$A$107,0)),"Pendiente"))</x:f>
      </x:c>
      <x:c r="AB89" s="12" t="str">
        <x:f>IF(B89="","",IF(COUNTIFS('Documentos'!$A$8:$A$107,B89)=1,INDEX('Documentos'!$C$8:$C$107,MATCH(B89,'Documentos'!$A$8:$A$107,0)),"Pendiente"))</x:f>
      </x:c>
      <x:c r="AC89" s="12" t="str">
        <x:f>IF(B89="","",IF(COUNTIFS('Documentos'!$A$8:$A$107,B89)=1,INDEX('Documentos'!$T$8:$T$107,MATCH(B89,'Documentos'!$A$8:$A$107,0)),"Pendiente"))</x:f>
      </x:c>
      <x:c r="AD89" s="12" t="str">
        <x:f>IF(Z89="","",IF(Z89="Revisado","Sí","No"))</x:f>
      </x:c>
      <x:c r="AE89" s="12" t="str">
        <x:f>IF(ISNUMBER(Q89),YEAR(Q89),"")</x:f>
      </x:c>
      <x:c r="AF89" s="12" t="str">
        <x:f>IF(ISNUMBER(Q89),INT((MONTH(Q89)-1)/3)+1,"")</x:f>
      </x:c>
      <x:c r="AG89" s="12" t="str">
        <x:f>IF(ISNUMBER(R89),YEAR(R89),"")</x:f>
      </x:c>
      <x:c r="AH89" s="12" t="str">
        <x:f>IF(ISNUMBER(R89),INT((MONTH(R89)-1)/3)+1,"")</x:f>
      </x:c>
      <x:c r="AI89" s="15" t="str">
        <x:f>IF(A89="","",ROUND(SUMIFS('IRPF cobros'!$D$8:$D$107,'IRPF cobros'!$B$8:$B$107,A89,'IRPF cobros'!$I$8:$I$107,"Revisado"),2))</x:f>
      </x:c>
      <x:c r="AJ89" s="12" t="str">
        <x:f>IF(A89="","",IF('Instrucciones'!$B$7&lt;&gt;"Cobros/pagos confirmado","",IF(AND(ISNUMBER(O89),ISNUMBER(AI89),ABS(O89-AI89)&lt;=0.01),"","Revisar importe no imputado")))</x:f>
      </x:c>
    </x:row>
    <x:row r="90" ht="23" customHeight="1">
      <x:c r="A90" s="11"/>
      <x:c r="B90" s="11"/>
      <x:c r="C90" s="11"/>
      <x:c r="D90" s="11"/>
      <x:c r="E90" s="11"/>
      <x:c r="F90" s="14"/>
      <x:c r="G90" s="16"/>
      <x:c r="H90" s="11"/>
      <x:c r="I90" s="14"/>
      <x:c r="J90" s="14"/>
      <x:c r="K90" s="16"/>
      <x:c r="L90" s="14"/>
      <x:c r="M90" s="16"/>
      <x:c r="N90" s="14"/>
      <x:c r="O90" s="14"/>
      <x:c r="P90" s="14"/>
      <x:c r="Q90" s="13"/>
      <x:c r="R90" s="13"/>
      <x:c r="S90" s="11"/>
      <x:c r="T90" s="11"/>
      <x:c r="U90" s="14"/>
      <x:c r="V90" s="11"/>
      <x:c r="W90" s="15" t="str">
        <x:f>IF(COUNTA(A90:V90)=0,"",IF(D90="Ordinario",IF(H90="Calcular",IF(AND(ISNUMBER(F90),ISNUMBER(G90)),ROUND(F90*G90,2),"Pendiente"),IF(AND(H90="Documento",ISNUMBER(I90)),I90,"Pendiente")),IF(AND(OR(D90="Exenta",D90="No sujeta",D90="Otra revisada"),ISNUMBER(I90)),I90,"Pendiente")))</x:f>
      </x:c>
      <x:c r="X90" s="15" t="str">
        <x:f>IF(COUNTA(A90:V90)=0,"",IF(AND(ISNUMBER(J90),ISNUMBER(K90)),ROUND(J90*K90,2),"Pendiente"))</x:f>
      </x:c>
      <x:c r="Y90" s="15" t="str">
        <x:f>IF(COUNTA(A90:V90)=0,"",IF(D90="Ordinario",IF(AND(ISNUMBER(F90),ISNUMBER(W90),ISNUMBER(L90),ISNUMBER(N90)),ROUND(F90+W90+N90-L90,2),"Pendiente"),IF(ISNUMBER(U90),U90,"Pendiente")))</x:f>
      </x:c>
      <x:c r="Z90" s="12" t="str">
        <x:f>IF(COUNTA(A90:V90)=0,"",IF(OR(IF(ISNUMBER(W90),ROUND(W90,2)&lt;&gt;W90,FALSE),IF(ISNUMBER(J90),ROUND(J90,2)&lt;&gt;J90,FALSE),IF(ISNUMBER(U90),ROUND(U90,2)&lt;&gt;U90,FALSE)),"Revisar céntimos",IF(COUNTA(A90:V90)=0,"",IF(IF(AND(H90="Documento",D90="Ordinario",ISNUMBER(F90),ISNUMBER(G90),ISNUMBER(I90)),AND(ABS(ROUND(F90*G90,2)-I90)&gt;0.01,V90=""),FALSE),"Explicar cuota documento",IF(COUNTA(A90:V90)=0,"",IF(OR(NOT(ISNUMBER(K90)),K90&lt;0,K90&gt;1,NOT(ISNUMBER(M90)),M90&lt;0,M90&gt;1,NOT(OR(S90="Sí",S90="No"))),"Revisar tipos / bien",IF(COUNTA(A90:V90)=0,"",IF(OR(A90="",OR(ISNUMBER(FIND("*",A90)),ISNUMBER(FIND("?",A90))),COUNTIFS('Lineas'!$A$8:$A$107,A90)&lt;&gt;1),"ID línea inválido",IF(OR(B90="",COUNTIFS('Documentos'!$A$8:$A$107,B90)&lt;&gt;1),"Documento inexistente / duplicado",IF(OR(C90="",D90="",T90&lt;&gt;"Confirmado",AC90&lt;&gt;"Revisado"),"Completar / revisar",IF(OR(NOT(ISNUMBER(F90)),NOT(ISNUMBER(W90)),NOT(ISNUMBER(X90)),NOT(ISNUMBER(L90)),NOT(ISNUMBER(N90)),NOT(ISNUMBER(O90)),NOT(ISNUMBER(P90)),NOT(ISNUMBER(Q90)),NOT(ISNUMBER(R90)),NOT(ISNUMBER(Y90)),S90=""),"Faltan importes / fechas",IF(OR(AND(D90="Ordinario",OR(NOT(ISNUMBER(G90)),G90&lt;0,G90&gt;1)),AND(D90&lt;&gt;"Ordinario",E90=""),AND(OR(D90="Exenta",D90="No sujeta"),OR(G90&lt;&gt;"",W90&lt;&gt;0))),"Revisar tratamiento",IF(OR(AND(ABS(X90-L90)&gt;0.01,V90=""),AND(W90&gt;=0,OR(P90&lt;0,P90&gt;W90)),AND(W90&lt;0,OR(P90&gt;0,P90&lt;W90)),AND(S90="Sí",O90&lt;&gt;0)),"Revisar retención / deducción / bien",IF(OR(ROUND(F90,2)&lt;&gt;F90,ROUND(L90,2)&lt;&gt;L90,ROUND(N90,2)&lt;&gt;N90,ROUND(O90,2)&lt;&gt;O90,ROUND(P90,2)&lt;&gt;P90),"Revisar céntimos","Revisado"))))))))))))))</x:f>
      </x:c>
      <x:c r="AA90" s="12" t="str">
        <x:f>IF(B90="","",IF(COUNTIFS('Documentos'!$A$8:$A$107,B90)=1,INDEX('Documentos'!$B$8:$B$107,MATCH(B90,'Documentos'!$A$8:$A$107,0)),"Pendiente"))</x:f>
      </x:c>
      <x:c r="AB90" s="12" t="str">
        <x:f>IF(B90="","",IF(COUNTIFS('Documentos'!$A$8:$A$107,B90)=1,INDEX('Documentos'!$C$8:$C$107,MATCH(B90,'Documentos'!$A$8:$A$107,0)),"Pendiente"))</x:f>
      </x:c>
      <x:c r="AC90" s="12" t="str">
        <x:f>IF(B90="","",IF(COUNTIFS('Documentos'!$A$8:$A$107,B90)=1,INDEX('Documentos'!$T$8:$T$107,MATCH(B90,'Documentos'!$A$8:$A$107,0)),"Pendiente"))</x:f>
      </x:c>
      <x:c r="AD90" s="12" t="str">
        <x:f>IF(Z90="","",IF(Z90="Revisado","Sí","No"))</x:f>
      </x:c>
      <x:c r="AE90" s="12" t="str">
        <x:f>IF(ISNUMBER(Q90),YEAR(Q90),"")</x:f>
      </x:c>
      <x:c r="AF90" s="12" t="str">
        <x:f>IF(ISNUMBER(Q90),INT((MONTH(Q90)-1)/3)+1,"")</x:f>
      </x:c>
      <x:c r="AG90" s="12" t="str">
        <x:f>IF(ISNUMBER(R90),YEAR(R90),"")</x:f>
      </x:c>
      <x:c r="AH90" s="12" t="str">
        <x:f>IF(ISNUMBER(R90),INT((MONTH(R90)-1)/3)+1,"")</x:f>
      </x:c>
      <x:c r="AI90" s="15" t="str">
        <x:f>IF(A90="","",ROUND(SUMIFS('IRPF cobros'!$D$8:$D$107,'IRPF cobros'!$B$8:$B$107,A90,'IRPF cobros'!$I$8:$I$107,"Revisado"),2))</x:f>
      </x:c>
      <x:c r="AJ90" s="12" t="str">
        <x:f>IF(A90="","",IF('Instrucciones'!$B$7&lt;&gt;"Cobros/pagos confirmado","",IF(AND(ISNUMBER(O90),ISNUMBER(AI90),ABS(O90-AI90)&lt;=0.01),"","Revisar importe no imputado")))</x:f>
      </x:c>
    </x:row>
    <x:row r="91" ht="23" customHeight="1">
      <x:c r="A91" s="11"/>
      <x:c r="B91" s="11"/>
      <x:c r="C91" s="11"/>
      <x:c r="D91" s="11"/>
      <x:c r="E91" s="11"/>
      <x:c r="F91" s="14"/>
      <x:c r="G91" s="16"/>
      <x:c r="H91" s="11"/>
      <x:c r="I91" s="14"/>
      <x:c r="J91" s="14"/>
      <x:c r="K91" s="16"/>
      <x:c r="L91" s="14"/>
      <x:c r="M91" s="16"/>
      <x:c r="N91" s="14"/>
      <x:c r="O91" s="14"/>
      <x:c r="P91" s="14"/>
      <x:c r="Q91" s="13"/>
      <x:c r="R91" s="13"/>
      <x:c r="S91" s="11"/>
      <x:c r="T91" s="11"/>
      <x:c r="U91" s="14"/>
      <x:c r="V91" s="11"/>
      <x:c r="W91" s="15" t="str">
        <x:f>IF(COUNTA(A91:V91)=0,"",IF(D91="Ordinario",IF(H91="Calcular",IF(AND(ISNUMBER(F91),ISNUMBER(G91)),ROUND(F91*G91,2),"Pendiente"),IF(AND(H91="Documento",ISNUMBER(I91)),I91,"Pendiente")),IF(AND(OR(D91="Exenta",D91="No sujeta",D91="Otra revisada"),ISNUMBER(I91)),I91,"Pendiente")))</x:f>
      </x:c>
      <x:c r="X91" s="15" t="str">
        <x:f>IF(COUNTA(A91:V91)=0,"",IF(AND(ISNUMBER(J91),ISNUMBER(K91)),ROUND(J91*K91,2),"Pendiente"))</x:f>
      </x:c>
      <x:c r="Y91" s="15" t="str">
        <x:f>IF(COUNTA(A91:V91)=0,"",IF(D91="Ordinario",IF(AND(ISNUMBER(F91),ISNUMBER(W91),ISNUMBER(L91),ISNUMBER(N91)),ROUND(F91+W91+N91-L91,2),"Pendiente"),IF(ISNUMBER(U91),U91,"Pendiente")))</x:f>
      </x:c>
      <x:c r="Z91" s="12" t="str">
        <x:f>IF(COUNTA(A91:V91)=0,"",IF(OR(IF(ISNUMBER(W91),ROUND(W91,2)&lt;&gt;W91,FALSE),IF(ISNUMBER(J91),ROUND(J91,2)&lt;&gt;J91,FALSE),IF(ISNUMBER(U91),ROUND(U91,2)&lt;&gt;U91,FALSE)),"Revisar céntimos",IF(COUNTA(A91:V91)=0,"",IF(IF(AND(H91="Documento",D91="Ordinario",ISNUMBER(F91),ISNUMBER(G91),ISNUMBER(I91)),AND(ABS(ROUND(F91*G91,2)-I91)&gt;0.01,V91=""),FALSE),"Explicar cuota documento",IF(COUNTA(A91:V91)=0,"",IF(OR(NOT(ISNUMBER(K91)),K91&lt;0,K91&gt;1,NOT(ISNUMBER(M91)),M91&lt;0,M91&gt;1,NOT(OR(S91="Sí",S91="No"))),"Revisar tipos / bien",IF(COUNTA(A91:V91)=0,"",IF(OR(A91="",OR(ISNUMBER(FIND("*",A91)),ISNUMBER(FIND("?",A91))),COUNTIFS('Lineas'!$A$8:$A$107,A91)&lt;&gt;1),"ID línea inválido",IF(OR(B91="",COUNTIFS('Documentos'!$A$8:$A$107,B91)&lt;&gt;1),"Documento inexistente / duplicado",IF(OR(C91="",D91="",T91&lt;&gt;"Confirmado",AC91&lt;&gt;"Revisado"),"Completar / revisar",IF(OR(NOT(ISNUMBER(F91)),NOT(ISNUMBER(W91)),NOT(ISNUMBER(X91)),NOT(ISNUMBER(L91)),NOT(ISNUMBER(N91)),NOT(ISNUMBER(O91)),NOT(ISNUMBER(P91)),NOT(ISNUMBER(Q91)),NOT(ISNUMBER(R91)),NOT(ISNUMBER(Y91)),S91=""),"Faltan importes / fechas",IF(OR(AND(D91="Ordinario",OR(NOT(ISNUMBER(G91)),G91&lt;0,G91&gt;1)),AND(D91&lt;&gt;"Ordinario",E91=""),AND(OR(D91="Exenta",D91="No sujeta"),OR(G91&lt;&gt;"",W91&lt;&gt;0))),"Revisar tratamiento",IF(OR(AND(ABS(X91-L91)&gt;0.01,V91=""),AND(W91&gt;=0,OR(P91&lt;0,P91&gt;W91)),AND(W91&lt;0,OR(P91&gt;0,P91&lt;W91)),AND(S91="Sí",O91&lt;&gt;0)),"Revisar retención / deducción / bien",IF(OR(ROUND(F91,2)&lt;&gt;F91,ROUND(L91,2)&lt;&gt;L91,ROUND(N91,2)&lt;&gt;N91,ROUND(O91,2)&lt;&gt;O91,ROUND(P91,2)&lt;&gt;P91),"Revisar céntimos","Revisado"))))))))))))))</x:f>
      </x:c>
      <x:c r="AA91" s="12" t="str">
        <x:f>IF(B91="","",IF(COUNTIFS('Documentos'!$A$8:$A$107,B91)=1,INDEX('Documentos'!$B$8:$B$107,MATCH(B91,'Documentos'!$A$8:$A$107,0)),"Pendiente"))</x:f>
      </x:c>
      <x:c r="AB91" s="12" t="str">
        <x:f>IF(B91="","",IF(COUNTIFS('Documentos'!$A$8:$A$107,B91)=1,INDEX('Documentos'!$C$8:$C$107,MATCH(B91,'Documentos'!$A$8:$A$107,0)),"Pendiente"))</x:f>
      </x:c>
      <x:c r="AC91" s="12" t="str">
        <x:f>IF(B91="","",IF(COUNTIFS('Documentos'!$A$8:$A$107,B91)=1,INDEX('Documentos'!$T$8:$T$107,MATCH(B91,'Documentos'!$A$8:$A$107,0)),"Pendiente"))</x:f>
      </x:c>
      <x:c r="AD91" s="12" t="str">
        <x:f>IF(Z91="","",IF(Z91="Revisado","Sí","No"))</x:f>
      </x:c>
      <x:c r="AE91" s="12" t="str">
        <x:f>IF(ISNUMBER(Q91),YEAR(Q91),"")</x:f>
      </x:c>
      <x:c r="AF91" s="12" t="str">
        <x:f>IF(ISNUMBER(Q91),INT((MONTH(Q91)-1)/3)+1,"")</x:f>
      </x:c>
      <x:c r="AG91" s="12" t="str">
        <x:f>IF(ISNUMBER(R91),YEAR(R91),"")</x:f>
      </x:c>
      <x:c r="AH91" s="12" t="str">
        <x:f>IF(ISNUMBER(R91),INT((MONTH(R91)-1)/3)+1,"")</x:f>
      </x:c>
      <x:c r="AI91" s="15" t="str">
        <x:f>IF(A91="","",ROUND(SUMIFS('IRPF cobros'!$D$8:$D$107,'IRPF cobros'!$B$8:$B$107,A91,'IRPF cobros'!$I$8:$I$107,"Revisado"),2))</x:f>
      </x:c>
      <x:c r="AJ91" s="12" t="str">
        <x:f>IF(A91="","",IF('Instrucciones'!$B$7&lt;&gt;"Cobros/pagos confirmado","",IF(AND(ISNUMBER(O91),ISNUMBER(AI91),ABS(O91-AI91)&lt;=0.01),"","Revisar importe no imputado")))</x:f>
      </x:c>
    </x:row>
    <x:row r="92" ht="23" customHeight="1">
      <x:c r="A92" s="11"/>
      <x:c r="B92" s="11"/>
      <x:c r="C92" s="11"/>
      <x:c r="D92" s="11"/>
      <x:c r="E92" s="11"/>
      <x:c r="F92" s="14"/>
      <x:c r="G92" s="16"/>
      <x:c r="H92" s="11"/>
      <x:c r="I92" s="14"/>
      <x:c r="J92" s="14"/>
      <x:c r="K92" s="16"/>
      <x:c r="L92" s="14"/>
      <x:c r="M92" s="16"/>
      <x:c r="N92" s="14"/>
      <x:c r="O92" s="14"/>
      <x:c r="P92" s="14"/>
      <x:c r="Q92" s="13"/>
      <x:c r="R92" s="13"/>
      <x:c r="S92" s="11"/>
      <x:c r="T92" s="11"/>
      <x:c r="U92" s="14"/>
      <x:c r="V92" s="11"/>
      <x:c r="W92" s="15" t="str">
        <x:f>IF(COUNTA(A92:V92)=0,"",IF(D92="Ordinario",IF(H92="Calcular",IF(AND(ISNUMBER(F92),ISNUMBER(G92)),ROUND(F92*G92,2),"Pendiente"),IF(AND(H92="Documento",ISNUMBER(I92)),I92,"Pendiente")),IF(AND(OR(D92="Exenta",D92="No sujeta",D92="Otra revisada"),ISNUMBER(I92)),I92,"Pendiente")))</x:f>
      </x:c>
      <x:c r="X92" s="15" t="str">
        <x:f>IF(COUNTA(A92:V92)=0,"",IF(AND(ISNUMBER(J92),ISNUMBER(K92)),ROUND(J92*K92,2),"Pendiente"))</x:f>
      </x:c>
      <x:c r="Y92" s="15" t="str">
        <x:f>IF(COUNTA(A92:V92)=0,"",IF(D92="Ordinario",IF(AND(ISNUMBER(F92),ISNUMBER(W92),ISNUMBER(L92),ISNUMBER(N92)),ROUND(F92+W92+N92-L92,2),"Pendiente"),IF(ISNUMBER(U92),U92,"Pendiente")))</x:f>
      </x:c>
      <x:c r="Z92" s="12" t="str">
        <x:f>IF(COUNTA(A92:V92)=0,"",IF(OR(IF(ISNUMBER(W92),ROUND(W92,2)&lt;&gt;W92,FALSE),IF(ISNUMBER(J92),ROUND(J92,2)&lt;&gt;J92,FALSE),IF(ISNUMBER(U92),ROUND(U92,2)&lt;&gt;U92,FALSE)),"Revisar céntimos",IF(COUNTA(A92:V92)=0,"",IF(IF(AND(H92="Documento",D92="Ordinario",ISNUMBER(F92),ISNUMBER(G92),ISNUMBER(I92)),AND(ABS(ROUND(F92*G92,2)-I92)&gt;0.01,V92=""),FALSE),"Explicar cuota documento",IF(COUNTA(A92:V92)=0,"",IF(OR(NOT(ISNUMBER(K92)),K92&lt;0,K92&gt;1,NOT(ISNUMBER(M92)),M92&lt;0,M92&gt;1,NOT(OR(S92="Sí",S92="No"))),"Revisar tipos / bien",IF(COUNTA(A92:V92)=0,"",IF(OR(A92="",OR(ISNUMBER(FIND("*",A92)),ISNUMBER(FIND("?",A92))),COUNTIFS('Lineas'!$A$8:$A$107,A92)&lt;&gt;1),"ID línea inválido",IF(OR(B92="",COUNTIFS('Documentos'!$A$8:$A$107,B92)&lt;&gt;1),"Documento inexistente / duplicado",IF(OR(C92="",D92="",T92&lt;&gt;"Confirmado",AC92&lt;&gt;"Revisado"),"Completar / revisar",IF(OR(NOT(ISNUMBER(F92)),NOT(ISNUMBER(W92)),NOT(ISNUMBER(X92)),NOT(ISNUMBER(L92)),NOT(ISNUMBER(N92)),NOT(ISNUMBER(O92)),NOT(ISNUMBER(P92)),NOT(ISNUMBER(Q92)),NOT(ISNUMBER(R92)),NOT(ISNUMBER(Y92)),S92=""),"Faltan importes / fechas",IF(OR(AND(D92="Ordinario",OR(NOT(ISNUMBER(G92)),G92&lt;0,G92&gt;1)),AND(D92&lt;&gt;"Ordinario",E92=""),AND(OR(D92="Exenta",D92="No sujeta"),OR(G92&lt;&gt;"",W92&lt;&gt;0))),"Revisar tratamiento",IF(OR(AND(ABS(X92-L92)&gt;0.01,V92=""),AND(W92&gt;=0,OR(P92&lt;0,P92&gt;W92)),AND(W92&lt;0,OR(P92&gt;0,P92&lt;W92)),AND(S92="Sí",O92&lt;&gt;0)),"Revisar retención / deducción / bien",IF(OR(ROUND(F92,2)&lt;&gt;F92,ROUND(L92,2)&lt;&gt;L92,ROUND(N92,2)&lt;&gt;N92,ROUND(O92,2)&lt;&gt;O92,ROUND(P92,2)&lt;&gt;P92),"Revisar céntimos","Revisado"))))))))))))))</x:f>
      </x:c>
      <x:c r="AA92" s="12" t="str">
        <x:f>IF(B92="","",IF(COUNTIFS('Documentos'!$A$8:$A$107,B92)=1,INDEX('Documentos'!$B$8:$B$107,MATCH(B92,'Documentos'!$A$8:$A$107,0)),"Pendiente"))</x:f>
      </x:c>
      <x:c r="AB92" s="12" t="str">
        <x:f>IF(B92="","",IF(COUNTIFS('Documentos'!$A$8:$A$107,B92)=1,INDEX('Documentos'!$C$8:$C$107,MATCH(B92,'Documentos'!$A$8:$A$107,0)),"Pendiente"))</x:f>
      </x:c>
      <x:c r="AC92" s="12" t="str">
        <x:f>IF(B92="","",IF(COUNTIFS('Documentos'!$A$8:$A$107,B92)=1,INDEX('Documentos'!$T$8:$T$107,MATCH(B92,'Documentos'!$A$8:$A$107,0)),"Pendiente"))</x:f>
      </x:c>
      <x:c r="AD92" s="12" t="str">
        <x:f>IF(Z92="","",IF(Z92="Revisado","Sí","No"))</x:f>
      </x:c>
      <x:c r="AE92" s="12" t="str">
        <x:f>IF(ISNUMBER(Q92),YEAR(Q92),"")</x:f>
      </x:c>
      <x:c r="AF92" s="12" t="str">
        <x:f>IF(ISNUMBER(Q92),INT((MONTH(Q92)-1)/3)+1,"")</x:f>
      </x:c>
      <x:c r="AG92" s="12" t="str">
        <x:f>IF(ISNUMBER(R92),YEAR(R92),"")</x:f>
      </x:c>
      <x:c r="AH92" s="12" t="str">
        <x:f>IF(ISNUMBER(R92),INT((MONTH(R92)-1)/3)+1,"")</x:f>
      </x:c>
      <x:c r="AI92" s="15" t="str">
        <x:f>IF(A92="","",ROUND(SUMIFS('IRPF cobros'!$D$8:$D$107,'IRPF cobros'!$B$8:$B$107,A92,'IRPF cobros'!$I$8:$I$107,"Revisado"),2))</x:f>
      </x:c>
      <x:c r="AJ92" s="12" t="str">
        <x:f>IF(A92="","",IF('Instrucciones'!$B$7&lt;&gt;"Cobros/pagos confirmado","",IF(AND(ISNUMBER(O92),ISNUMBER(AI92),ABS(O92-AI92)&lt;=0.01),"","Revisar importe no imputado")))</x:f>
      </x:c>
    </x:row>
    <x:row r="93" ht="23" customHeight="1">
      <x:c r="A93" s="11"/>
      <x:c r="B93" s="11"/>
      <x:c r="C93" s="11"/>
      <x:c r="D93" s="11"/>
      <x:c r="E93" s="11"/>
      <x:c r="F93" s="14"/>
      <x:c r="G93" s="16"/>
      <x:c r="H93" s="11"/>
      <x:c r="I93" s="14"/>
      <x:c r="J93" s="14"/>
      <x:c r="K93" s="16"/>
      <x:c r="L93" s="14"/>
      <x:c r="M93" s="16"/>
      <x:c r="N93" s="14"/>
      <x:c r="O93" s="14"/>
      <x:c r="P93" s="14"/>
      <x:c r="Q93" s="13"/>
      <x:c r="R93" s="13"/>
      <x:c r="S93" s="11"/>
      <x:c r="T93" s="11"/>
      <x:c r="U93" s="14"/>
      <x:c r="V93" s="11"/>
      <x:c r="W93" s="15" t="str">
        <x:f>IF(COUNTA(A93:V93)=0,"",IF(D93="Ordinario",IF(H93="Calcular",IF(AND(ISNUMBER(F93),ISNUMBER(G93)),ROUND(F93*G93,2),"Pendiente"),IF(AND(H93="Documento",ISNUMBER(I93)),I93,"Pendiente")),IF(AND(OR(D93="Exenta",D93="No sujeta",D93="Otra revisada"),ISNUMBER(I93)),I93,"Pendiente")))</x:f>
      </x:c>
      <x:c r="X93" s="15" t="str">
        <x:f>IF(COUNTA(A93:V93)=0,"",IF(AND(ISNUMBER(J93),ISNUMBER(K93)),ROUND(J93*K93,2),"Pendiente"))</x:f>
      </x:c>
      <x:c r="Y93" s="15" t="str">
        <x:f>IF(COUNTA(A93:V93)=0,"",IF(D93="Ordinario",IF(AND(ISNUMBER(F93),ISNUMBER(W93),ISNUMBER(L93),ISNUMBER(N93)),ROUND(F93+W93+N93-L93,2),"Pendiente"),IF(ISNUMBER(U93),U93,"Pendiente")))</x:f>
      </x:c>
      <x:c r="Z93" s="12" t="str">
        <x:f>IF(COUNTA(A93:V93)=0,"",IF(OR(IF(ISNUMBER(W93),ROUND(W93,2)&lt;&gt;W93,FALSE),IF(ISNUMBER(J93),ROUND(J93,2)&lt;&gt;J93,FALSE),IF(ISNUMBER(U93),ROUND(U93,2)&lt;&gt;U93,FALSE)),"Revisar céntimos",IF(COUNTA(A93:V93)=0,"",IF(IF(AND(H93="Documento",D93="Ordinario",ISNUMBER(F93),ISNUMBER(G93),ISNUMBER(I93)),AND(ABS(ROUND(F93*G93,2)-I93)&gt;0.01,V93=""),FALSE),"Explicar cuota documento",IF(COUNTA(A93:V93)=0,"",IF(OR(NOT(ISNUMBER(K93)),K93&lt;0,K93&gt;1,NOT(ISNUMBER(M93)),M93&lt;0,M93&gt;1,NOT(OR(S93="Sí",S93="No"))),"Revisar tipos / bien",IF(COUNTA(A93:V93)=0,"",IF(OR(A93="",OR(ISNUMBER(FIND("*",A93)),ISNUMBER(FIND("?",A93))),COUNTIFS('Lineas'!$A$8:$A$107,A93)&lt;&gt;1),"ID línea inválido",IF(OR(B93="",COUNTIFS('Documentos'!$A$8:$A$107,B93)&lt;&gt;1),"Documento inexistente / duplicado",IF(OR(C93="",D93="",T93&lt;&gt;"Confirmado",AC93&lt;&gt;"Revisado"),"Completar / revisar",IF(OR(NOT(ISNUMBER(F93)),NOT(ISNUMBER(W93)),NOT(ISNUMBER(X93)),NOT(ISNUMBER(L93)),NOT(ISNUMBER(N93)),NOT(ISNUMBER(O93)),NOT(ISNUMBER(P93)),NOT(ISNUMBER(Q93)),NOT(ISNUMBER(R93)),NOT(ISNUMBER(Y93)),S93=""),"Faltan importes / fechas",IF(OR(AND(D93="Ordinario",OR(NOT(ISNUMBER(G93)),G93&lt;0,G93&gt;1)),AND(D93&lt;&gt;"Ordinario",E93=""),AND(OR(D93="Exenta",D93="No sujeta"),OR(G93&lt;&gt;"",W93&lt;&gt;0))),"Revisar tratamiento",IF(OR(AND(ABS(X93-L93)&gt;0.01,V93=""),AND(W93&gt;=0,OR(P93&lt;0,P93&gt;W93)),AND(W93&lt;0,OR(P93&gt;0,P93&lt;W93)),AND(S93="Sí",O93&lt;&gt;0)),"Revisar retención / deducción / bien",IF(OR(ROUND(F93,2)&lt;&gt;F93,ROUND(L93,2)&lt;&gt;L93,ROUND(N93,2)&lt;&gt;N93,ROUND(O93,2)&lt;&gt;O93,ROUND(P93,2)&lt;&gt;P93),"Revisar céntimos","Revisado"))))))))))))))</x:f>
      </x:c>
      <x:c r="AA93" s="12" t="str">
        <x:f>IF(B93="","",IF(COUNTIFS('Documentos'!$A$8:$A$107,B93)=1,INDEX('Documentos'!$B$8:$B$107,MATCH(B93,'Documentos'!$A$8:$A$107,0)),"Pendiente"))</x:f>
      </x:c>
      <x:c r="AB93" s="12" t="str">
        <x:f>IF(B93="","",IF(COUNTIFS('Documentos'!$A$8:$A$107,B93)=1,INDEX('Documentos'!$C$8:$C$107,MATCH(B93,'Documentos'!$A$8:$A$107,0)),"Pendiente"))</x:f>
      </x:c>
      <x:c r="AC93" s="12" t="str">
        <x:f>IF(B93="","",IF(COUNTIFS('Documentos'!$A$8:$A$107,B93)=1,INDEX('Documentos'!$T$8:$T$107,MATCH(B93,'Documentos'!$A$8:$A$107,0)),"Pendiente"))</x:f>
      </x:c>
      <x:c r="AD93" s="12" t="str">
        <x:f>IF(Z93="","",IF(Z93="Revisado","Sí","No"))</x:f>
      </x:c>
      <x:c r="AE93" s="12" t="str">
        <x:f>IF(ISNUMBER(Q93),YEAR(Q93),"")</x:f>
      </x:c>
      <x:c r="AF93" s="12" t="str">
        <x:f>IF(ISNUMBER(Q93),INT((MONTH(Q93)-1)/3)+1,"")</x:f>
      </x:c>
      <x:c r="AG93" s="12" t="str">
        <x:f>IF(ISNUMBER(R93),YEAR(R93),"")</x:f>
      </x:c>
      <x:c r="AH93" s="12" t="str">
        <x:f>IF(ISNUMBER(R93),INT((MONTH(R93)-1)/3)+1,"")</x:f>
      </x:c>
      <x:c r="AI93" s="15" t="str">
        <x:f>IF(A93="","",ROUND(SUMIFS('IRPF cobros'!$D$8:$D$107,'IRPF cobros'!$B$8:$B$107,A93,'IRPF cobros'!$I$8:$I$107,"Revisado"),2))</x:f>
      </x:c>
      <x:c r="AJ93" s="12" t="str">
        <x:f>IF(A93="","",IF('Instrucciones'!$B$7&lt;&gt;"Cobros/pagos confirmado","",IF(AND(ISNUMBER(O93),ISNUMBER(AI93),ABS(O93-AI93)&lt;=0.01),"","Revisar importe no imputado")))</x:f>
      </x:c>
    </x:row>
    <x:row r="94" ht="23" customHeight="1">
      <x:c r="A94" s="11"/>
      <x:c r="B94" s="11"/>
      <x:c r="C94" s="11"/>
      <x:c r="D94" s="11"/>
      <x:c r="E94" s="11"/>
      <x:c r="F94" s="14"/>
      <x:c r="G94" s="16"/>
      <x:c r="H94" s="11"/>
      <x:c r="I94" s="14"/>
      <x:c r="J94" s="14"/>
      <x:c r="K94" s="16"/>
      <x:c r="L94" s="14"/>
      <x:c r="M94" s="16"/>
      <x:c r="N94" s="14"/>
      <x:c r="O94" s="14"/>
      <x:c r="P94" s="14"/>
      <x:c r="Q94" s="13"/>
      <x:c r="R94" s="13"/>
      <x:c r="S94" s="11"/>
      <x:c r="T94" s="11"/>
      <x:c r="U94" s="14"/>
      <x:c r="V94" s="11"/>
      <x:c r="W94" s="15" t="str">
        <x:f>IF(COUNTA(A94:V94)=0,"",IF(D94="Ordinario",IF(H94="Calcular",IF(AND(ISNUMBER(F94),ISNUMBER(G94)),ROUND(F94*G94,2),"Pendiente"),IF(AND(H94="Documento",ISNUMBER(I94)),I94,"Pendiente")),IF(AND(OR(D94="Exenta",D94="No sujeta",D94="Otra revisada"),ISNUMBER(I94)),I94,"Pendiente")))</x:f>
      </x:c>
      <x:c r="X94" s="15" t="str">
        <x:f>IF(COUNTA(A94:V94)=0,"",IF(AND(ISNUMBER(J94),ISNUMBER(K94)),ROUND(J94*K94,2),"Pendiente"))</x:f>
      </x:c>
      <x:c r="Y94" s="15" t="str">
        <x:f>IF(COUNTA(A94:V94)=0,"",IF(D94="Ordinario",IF(AND(ISNUMBER(F94),ISNUMBER(W94),ISNUMBER(L94),ISNUMBER(N94)),ROUND(F94+W94+N94-L94,2),"Pendiente"),IF(ISNUMBER(U94),U94,"Pendiente")))</x:f>
      </x:c>
      <x:c r="Z94" s="12" t="str">
        <x:f>IF(COUNTA(A94:V94)=0,"",IF(OR(IF(ISNUMBER(W94),ROUND(W94,2)&lt;&gt;W94,FALSE),IF(ISNUMBER(J94),ROUND(J94,2)&lt;&gt;J94,FALSE),IF(ISNUMBER(U94),ROUND(U94,2)&lt;&gt;U94,FALSE)),"Revisar céntimos",IF(COUNTA(A94:V94)=0,"",IF(IF(AND(H94="Documento",D94="Ordinario",ISNUMBER(F94),ISNUMBER(G94),ISNUMBER(I94)),AND(ABS(ROUND(F94*G94,2)-I94)&gt;0.01,V94=""),FALSE),"Explicar cuota documento",IF(COUNTA(A94:V94)=0,"",IF(OR(NOT(ISNUMBER(K94)),K94&lt;0,K94&gt;1,NOT(ISNUMBER(M94)),M94&lt;0,M94&gt;1,NOT(OR(S94="Sí",S94="No"))),"Revisar tipos / bien",IF(COUNTA(A94:V94)=0,"",IF(OR(A94="",OR(ISNUMBER(FIND("*",A94)),ISNUMBER(FIND("?",A94))),COUNTIFS('Lineas'!$A$8:$A$107,A94)&lt;&gt;1),"ID línea inválido",IF(OR(B94="",COUNTIFS('Documentos'!$A$8:$A$107,B94)&lt;&gt;1),"Documento inexistente / duplicado",IF(OR(C94="",D94="",T94&lt;&gt;"Confirmado",AC94&lt;&gt;"Revisado"),"Completar / revisar",IF(OR(NOT(ISNUMBER(F94)),NOT(ISNUMBER(W94)),NOT(ISNUMBER(X94)),NOT(ISNUMBER(L94)),NOT(ISNUMBER(N94)),NOT(ISNUMBER(O94)),NOT(ISNUMBER(P94)),NOT(ISNUMBER(Q94)),NOT(ISNUMBER(R94)),NOT(ISNUMBER(Y94)),S94=""),"Faltan importes / fechas",IF(OR(AND(D94="Ordinario",OR(NOT(ISNUMBER(G94)),G94&lt;0,G94&gt;1)),AND(D94&lt;&gt;"Ordinario",E94=""),AND(OR(D94="Exenta",D94="No sujeta"),OR(G94&lt;&gt;"",W94&lt;&gt;0))),"Revisar tratamiento",IF(OR(AND(ABS(X94-L94)&gt;0.01,V94=""),AND(W94&gt;=0,OR(P94&lt;0,P94&gt;W94)),AND(W94&lt;0,OR(P94&gt;0,P94&lt;W94)),AND(S94="Sí",O94&lt;&gt;0)),"Revisar retención / deducción / bien",IF(OR(ROUND(F94,2)&lt;&gt;F94,ROUND(L94,2)&lt;&gt;L94,ROUND(N94,2)&lt;&gt;N94,ROUND(O94,2)&lt;&gt;O94,ROUND(P94,2)&lt;&gt;P94),"Revisar céntimos","Revisado"))))))))))))))</x:f>
      </x:c>
      <x:c r="AA94" s="12" t="str">
        <x:f>IF(B94="","",IF(COUNTIFS('Documentos'!$A$8:$A$107,B94)=1,INDEX('Documentos'!$B$8:$B$107,MATCH(B94,'Documentos'!$A$8:$A$107,0)),"Pendiente"))</x:f>
      </x:c>
      <x:c r="AB94" s="12" t="str">
        <x:f>IF(B94="","",IF(COUNTIFS('Documentos'!$A$8:$A$107,B94)=1,INDEX('Documentos'!$C$8:$C$107,MATCH(B94,'Documentos'!$A$8:$A$107,0)),"Pendiente"))</x:f>
      </x:c>
      <x:c r="AC94" s="12" t="str">
        <x:f>IF(B94="","",IF(COUNTIFS('Documentos'!$A$8:$A$107,B94)=1,INDEX('Documentos'!$T$8:$T$107,MATCH(B94,'Documentos'!$A$8:$A$107,0)),"Pendiente"))</x:f>
      </x:c>
      <x:c r="AD94" s="12" t="str">
        <x:f>IF(Z94="","",IF(Z94="Revisado","Sí","No"))</x:f>
      </x:c>
      <x:c r="AE94" s="12" t="str">
        <x:f>IF(ISNUMBER(Q94),YEAR(Q94),"")</x:f>
      </x:c>
      <x:c r="AF94" s="12" t="str">
        <x:f>IF(ISNUMBER(Q94),INT((MONTH(Q94)-1)/3)+1,"")</x:f>
      </x:c>
      <x:c r="AG94" s="12" t="str">
        <x:f>IF(ISNUMBER(R94),YEAR(R94),"")</x:f>
      </x:c>
      <x:c r="AH94" s="12" t="str">
        <x:f>IF(ISNUMBER(R94),INT((MONTH(R94)-1)/3)+1,"")</x:f>
      </x:c>
      <x:c r="AI94" s="15" t="str">
        <x:f>IF(A94="","",ROUND(SUMIFS('IRPF cobros'!$D$8:$D$107,'IRPF cobros'!$B$8:$B$107,A94,'IRPF cobros'!$I$8:$I$107,"Revisado"),2))</x:f>
      </x:c>
      <x:c r="AJ94" s="12" t="str">
        <x:f>IF(A94="","",IF('Instrucciones'!$B$7&lt;&gt;"Cobros/pagos confirmado","",IF(AND(ISNUMBER(O94),ISNUMBER(AI94),ABS(O94-AI94)&lt;=0.01),"","Revisar importe no imputado")))</x:f>
      </x:c>
    </x:row>
    <x:row r="95" ht="23" customHeight="1">
      <x:c r="A95" s="11"/>
      <x:c r="B95" s="11"/>
      <x:c r="C95" s="11"/>
      <x:c r="D95" s="11"/>
      <x:c r="E95" s="11"/>
      <x:c r="F95" s="14"/>
      <x:c r="G95" s="16"/>
      <x:c r="H95" s="11"/>
      <x:c r="I95" s="14"/>
      <x:c r="J95" s="14"/>
      <x:c r="K95" s="16"/>
      <x:c r="L95" s="14"/>
      <x:c r="M95" s="16"/>
      <x:c r="N95" s="14"/>
      <x:c r="O95" s="14"/>
      <x:c r="P95" s="14"/>
      <x:c r="Q95" s="13"/>
      <x:c r="R95" s="13"/>
      <x:c r="S95" s="11"/>
      <x:c r="T95" s="11"/>
      <x:c r="U95" s="14"/>
      <x:c r="V95" s="11"/>
      <x:c r="W95" s="15" t="str">
        <x:f>IF(COUNTA(A95:V95)=0,"",IF(D95="Ordinario",IF(H95="Calcular",IF(AND(ISNUMBER(F95),ISNUMBER(G95)),ROUND(F95*G95,2),"Pendiente"),IF(AND(H95="Documento",ISNUMBER(I95)),I95,"Pendiente")),IF(AND(OR(D95="Exenta",D95="No sujeta",D95="Otra revisada"),ISNUMBER(I95)),I95,"Pendiente")))</x:f>
      </x:c>
      <x:c r="X95" s="15" t="str">
        <x:f>IF(COUNTA(A95:V95)=0,"",IF(AND(ISNUMBER(J95),ISNUMBER(K95)),ROUND(J95*K95,2),"Pendiente"))</x:f>
      </x:c>
      <x:c r="Y95" s="15" t="str">
        <x:f>IF(COUNTA(A95:V95)=0,"",IF(D95="Ordinario",IF(AND(ISNUMBER(F95),ISNUMBER(W95),ISNUMBER(L95),ISNUMBER(N95)),ROUND(F95+W95+N95-L95,2),"Pendiente"),IF(ISNUMBER(U95),U95,"Pendiente")))</x:f>
      </x:c>
      <x:c r="Z95" s="12" t="str">
        <x:f>IF(COUNTA(A95:V95)=0,"",IF(OR(IF(ISNUMBER(W95),ROUND(W95,2)&lt;&gt;W95,FALSE),IF(ISNUMBER(J95),ROUND(J95,2)&lt;&gt;J95,FALSE),IF(ISNUMBER(U95),ROUND(U95,2)&lt;&gt;U95,FALSE)),"Revisar céntimos",IF(COUNTA(A95:V95)=0,"",IF(IF(AND(H95="Documento",D95="Ordinario",ISNUMBER(F95),ISNUMBER(G95),ISNUMBER(I95)),AND(ABS(ROUND(F95*G95,2)-I95)&gt;0.01,V95=""),FALSE),"Explicar cuota documento",IF(COUNTA(A95:V95)=0,"",IF(OR(NOT(ISNUMBER(K95)),K95&lt;0,K95&gt;1,NOT(ISNUMBER(M95)),M95&lt;0,M95&gt;1,NOT(OR(S95="Sí",S95="No"))),"Revisar tipos / bien",IF(COUNTA(A95:V95)=0,"",IF(OR(A95="",OR(ISNUMBER(FIND("*",A95)),ISNUMBER(FIND("?",A95))),COUNTIFS('Lineas'!$A$8:$A$107,A95)&lt;&gt;1),"ID línea inválido",IF(OR(B95="",COUNTIFS('Documentos'!$A$8:$A$107,B95)&lt;&gt;1),"Documento inexistente / duplicado",IF(OR(C95="",D95="",T95&lt;&gt;"Confirmado",AC95&lt;&gt;"Revisado"),"Completar / revisar",IF(OR(NOT(ISNUMBER(F95)),NOT(ISNUMBER(W95)),NOT(ISNUMBER(X95)),NOT(ISNUMBER(L95)),NOT(ISNUMBER(N95)),NOT(ISNUMBER(O95)),NOT(ISNUMBER(P95)),NOT(ISNUMBER(Q95)),NOT(ISNUMBER(R95)),NOT(ISNUMBER(Y95)),S95=""),"Faltan importes / fechas",IF(OR(AND(D95="Ordinario",OR(NOT(ISNUMBER(G95)),G95&lt;0,G95&gt;1)),AND(D95&lt;&gt;"Ordinario",E95=""),AND(OR(D95="Exenta",D95="No sujeta"),OR(G95&lt;&gt;"",W95&lt;&gt;0))),"Revisar tratamiento",IF(OR(AND(ABS(X95-L95)&gt;0.01,V95=""),AND(W95&gt;=0,OR(P95&lt;0,P95&gt;W95)),AND(W95&lt;0,OR(P95&gt;0,P95&lt;W95)),AND(S95="Sí",O95&lt;&gt;0)),"Revisar retención / deducción / bien",IF(OR(ROUND(F95,2)&lt;&gt;F95,ROUND(L95,2)&lt;&gt;L95,ROUND(N95,2)&lt;&gt;N95,ROUND(O95,2)&lt;&gt;O95,ROUND(P95,2)&lt;&gt;P95),"Revisar céntimos","Revisado"))))))))))))))</x:f>
      </x:c>
      <x:c r="AA95" s="12" t="str">
        <x:f>IF(B95="","",IF(COUNTIFS('Documentos'!$A$8:$A$107,B95)=1,INDEX('Documentos'!$B$8:$B$107,MATCH(B95,'Documentos'!$A$8:$A$107,0)),"Pendiente"))</x:f>
      </x:c>
      <x:c r="AB95" s="12" t="str">
        <x:f>IF(B95="","",IF(COUNTIFS('Documentos'!$A$8:$A$107,B95)=1,INDEX('Documentos'!$C$8:$C$107,MATCH(B95,'Documentos'!$A$8:$A$107,0)),"Pendiente"))</x:f>
      </x:c>
      <x:c r="AC95" s="12" t="str">
        <x:f>IF(B95="","",IF(COUNTIFS('Documentos'!$A$8:$A$107,B95)=1,INDEX('Documentos'!$T$8:$T$107,MATCH(B95,'Documentos'!$A$8:$A$107,0)),"Pendiente"))</x:f>
      </x:c>
      <x:c r="AD95" s="12" t="str">
        <x:f>IF(Z95="","",IF(Z95="Revisado","Sí","No"))</x:f>
      </x:c>
      <x:c r="AE95" s="12" t="str">
        <x:f>IF(ISNUMBER(Q95),YEAR(Q95),"")</x:f>
      </x:c>
      <x:c r="AF95" s="12" t="str">
        <x:f>IF(ISNUMBER(Q95),INT((MONTH(Q95)-1)/3)+1,"")</x:f>
      </x:c>
      <x:c r="AG95" s="12" t="str">
        <x:f>IF(ISNUMBER(R95),YEAR(R95),"")</x:f>
      </x:c>
      <x:c r="AH95" s="12" t="str">
        <x:f>IF(ISNUMBER(R95),INT((MONTH(R95)-1)/3)+1,"")</x:f>
      </x:c>
      <x:c r="AI95" s="15" t="str">
        <x:f>IF(A95="","",ROUND(SUMIFS('IRPF cobros'!$D$8:$D$107,'IRPF cobros'!$B$8:$B$107,A95,'IRPF cobros'!$I$8:$I$107,"Revisado"),2))</x:f>
      </x:c>
      <x:c r="AJ95" s="12" t="str">
        <x:f>IF(A95="","",IF('Instrucciones'!$B$7&lt;&gt;"Cobros/pagos confirmado","",IF(AND(ISNUMBER(O95),ISNUMBER(AI95),ABS(O95-AI95)&lt;=0.01),"","Revisar importe no imputado")))</x:f>
      </x:c>
    </x:row>
    <x:row r="96" ht="23" customHeight="1">
      <x:c r="A96" s="11"/>
      <x:c r="B96" s="11"/>
      <x:c r="C96" s="11"/>
      <x:c r="D96" s="11"/>
      <x:c r="E96" s="11"/>
      <x:c r="F96" s="14"/>
      <x:c r="G96" s="16"/>
      <x:c r="H96" s="11"/>
      <x:c r="I96" s="14"/>
      <x:c r="J96" s="14"/>
      <x:c r="K96" s="16"/>
      <x:c r="L96" s="14"/>
      <x:c r="M96" s="16"/>
      <x:c r="N96" s="14"/>
      <x:c r="O96" s="14"/>
      <x:c r="P96" s="14"/>
      <x:c r="Q96" s="13"/>
      <x:c r="R96" s="13"/>
      <x:c r="S96" s="11"/>
      <x:c r="T96" s="11"/>
      <x:c r="U96" s="14"/>
      <x:c r="V96" s="11"/>
      <x:c r="W96" s="15" t="str">
        <x:f>IF(COUNTA(A96:V96)=0,"",IF(D96="Ordinario",IF(H96="Calcular",IF(AND(ISNUMBER(F96),ISNUMBER(G96)),ROUND(F96*G96,2),"Pendiente"),IF(AND(H96="Documento",ISNUMBER(I96)),I96,"Pendiente")),IF(AND(OR(D96="Exenta",D96="No sujeta",D96="Otra revisada"),ISNUMBER(I96)),I96,"Pendiente")))</x:f>
      </x:c>
      <x:c r="X96" s="15" t="str">
        <x:f>IF(COUNTA(A96:V96)=0,"",IF(AND(ISNUMBER(J96),ISNUMBER(K96)),ROUND(J96*K96,2),"Pendiente"))</x:f>
      </x:c>
      <x:c r="Y96" s="15" t="str">
        <x:f>IF(COUNTA(A96:V96)=0,"",IF(D96="Ordinario",IF(AND(ISNUMBER(F96),ISNUMBER(W96),ISNUMBER(L96),ISNUMBER(N96)),ROUND(F96+W96+N96-L96,2),"Pendiente"),IF(ISNUMBER(U96),U96,"Pendiente")))</x:f>
      </x:c>
      <x:c r="Z96" s="12" t="str">
        <x:f>IF(COUNTA(A96:V96)=0,"",IF(OR(IF(ISNUMBER(W96),ROUND(W96,2)&lt;&gt;W96,FALSE),IF(ISNUMBER(J96),ROUND(J96,2)&lt;&gt;J96,FALSE),IF(ISNUMBER(U96),ROUND(U96,2)&lt;&gt;U96,FALSE)),"Revisar céntimos",IF(COUNTA(A96:V96)=0,"",IF(IF(AND(H96="Documento",D96="Ordinario",ISNUMBER(F96),ISNUMBER(G96),ISNUMBER(I96)),AND(ABS(ROUND(F96*G96,2)-I96)&gt;0.01,V96=""),FALSE),"Explicar cuota documento",IF(COUNTA(A96:V96)=0,"",IF(OR(NOT(ISNUMBER(K96)),K96&lt;0,K96&gt;1,NOT(ISNUMBER(M96)),M96&lt;0,M96&gt;1,NOT(OR(S96="Sí",S96="No"))),"Revisar tipos / bien",IF(COUNTA(A96:V96)=0,"",IF(OR(A96="",OR(ISNUMBER(FIND("*",A96)),ISNUMBER(FIND("?",A96))),COUNTIFS('Lineas'!$A$8:$A$107,A96)&lt;&gt;1),"ID línea inválido",IF(OR(B96="",COUNTIFS('Documentos'!$A$8:$A$107,B96)&lt;&gt;1),"Documento inexistente / duplicado",IF(OR(C96="",D96="",T96&lt;&gt;"Confirmado",AC96&lt;&gt;"Revisado"),"Completar / revisar",IF(OR(NOT(ISNUMBER(F96)),NOT(ISNUMBER(W96)),NOT(ISNUMBER(X96)),NOT(ISNUMBER(L96)),NOT(ISNUMBER(N96)),NOT(ISNUMBER(O96)),NOT(ISNUMBER(P96)),NOT(ISNUMBER(Q96)),NOT(ISNUMBER(R96)),NOT(ISNUMBER(Y96)),S96=""),"Faltan importes / fechas",IF(OR(AND(D96="Ordinario",OR(NOT(ISNUMBER(G96)),G96&lt;0,G96&gt;1)),AND(D96&lt;&gt;"Ordinario",E96=""),AND(OR(D96="Exenta",D96="No sujeta"),OR(G96&lt;&gt;"",W96&lt;&gt;0))),"Revisar tratamiento",IF(OR(AND(ABS(X96-L96)&gt;0.01,V96=""),AND(W96&gt;=0,OR(P96&lt;0,P96&gt;W96)),AND(W96&lt;0,OR(P96&gt;0,P96&lt;W96)),AND(S96="Sí",O96&lt;&gt;0)),"Revisar retención / deducción / bien",IF(OR(ROUND(F96,2)&lt;&gt;F96,ROUND(L96,2)&lt;&gt;L96,ROUND(N96,2)&lt;&gt;N96,ROUND(O96,2)&lt;&gt;O96,ROUND(P96,2)&lt;&gt;P96),"Revisar céntimos","Revisado"))))))))))))))</x:f>
      </x:c>
      <x:c r="AA96" s="12" t="str">
        <x:f>IF(B96="","",IF(COUNTIFS('Documentos'!$A$8:$A$107,B96)=1,INDEX('Documentos'!$B$8:$B$107,MATCH(B96,'Documentos'!$A$8:$A$107,0)),"Pendiente"))</x:f>
      </x:c>
      <x:c r="AB96" s="12" t="str">
        <x:f>IF(B96="","",IF(COUNTIFS('Documentos'!$A$8:$A$107,B96)=1,INDEX('Documentos'!$C$8:$C$107,MATCH(B96,'Documentos'!$A$8:$A$107,0)),"Pendiente"))</x:f>
      </x:c>
      <x:c r="AC96" s="12" t="str">
        <x:f>IF(B96="","",IF(COUNTIFS('Documentos'!$A$8:$A$107,B96)=1,INDEX('Documentos'!$T$8:$T$107,MATCH(B96,'Documentos'!$A$8:$A$107,0)),"Pendiente"))</x:f>
      </x:c>
      <x:c r="AD96" s="12" t="str">
        <x:f>IF(Z96="","",IF(Z96="Revisado","Sí","No"))</x:f>
      </x:c>
      <x:c r="AE96" s="12" t="str">
        <x:f>IF(ISNUMBER(Q96),YEAR(Q96),"")</x:f>
      </x:c>
      <x:c r="AF96" s="12" t="str">
        <x:f>IF(ISNUMBER(Q96),INT((MONTH(Q96)-1)/3)+1,"")</x:f>
      </x:c>
      <x:c r="AG96" s="12" t="str">
        <x:f>IF(ISNUMBER(R96),YEAR(R96),"")</x:f>
      </x:c>
      <x:c r="AH96" s="12" t="str">
        <x:f>IF(ISNUMBER(R96),INT((MONTH(R96)-1)/3)+1,"")</x:f>
      </x:c>
      <x:c r="AI96" s="15" t="str">
        <x:f>IF(A96="","",ROUND(SUMIFS('IRPF cobros'!$D$8:$D$107,'IRPF cobros'!$B$8:$B$107,A96,'IRPF cobros'!$I$8:$I$107,"Revisado"),2))</x:f>
      </x:c>
      <x:c r="AJ96" s="12" t="str">
        <x:f>IF(A96="","",IF('Instrucciones'!$B$7&lt;&gt;"Cobros/pagos confirmado","",IF(AND(ISNUMBER(O96),ISNUMBER(AI96),ABS(O96-AI96)&lt;=0.01),"","Revisar importe no imputado")))</x:f>
      </x:c>
    </x:row>
    <x:row r="97" ht="23" customHeight="1">
      <x:c r="A97" s="11"/>
      <x:c r="B97" s="11"/>
      <x:c r="C97" s="11"/>
      <x:c r="D97" s="11"/>
      <x:c r="E97" s="11"/>
      <x:c r="F97" s="14"/>
      <x:c r="G97" s="16"/>
      <x:c r="H97" s="11"/>
      <x:c r="I97" s="14"/>
      <x:c r="J97" s="14"/>
      <x:c r="K97" s="16"/>
      <x:c r="L97" s="14"/>
      <x:c r="M97" s="16"/>
      <x:c r="N97" s="14"/>
      <x:c r="O97" s="14"/>
      <x:c r="P97" s="14"/>
      <x:c r="Q97" s="13"/>
      <x:c r="R97" s="13"/>
      <x:c r="S97" s="11"/>
      <x:c r="T97" s="11"/>
      <x:c r="U97" s="14"/>
      <x:c r="V97" s="11"/>
      <x:c r="W97" s="15" t="str">
        <x:f>IF(COUNTA(A97:V97)=0,"",IF(D97="Ordinario",IF(H97="Calcular",IF(AND(ISNUMBER(F97),ISNUMBER(G97)),ROUND(F97*G97,2),"Pendiente"),IF(AND(H97="Documento",ISNUMBER(I97)),I97,"Pendiente")),IF(AND(OR(D97="Exenta",D97="No sujeta",D97="Otra revisada"),ISNUMBER(I97)),I97,"Pendiente")))</x:f>
      </x:c>
      <x:c r="X97" s="15" t="str">
        <x:f>IF(COUNTA(A97:V97)=0,"",IF(AND(ISNUMBER(J97),ISNUMBER(K97)),ROUND(J97*K97,2),"Pendiente"))</x:f>
      </x:c>
      <x:c r="Y97" s="15" t="str">
        <x:f>IF(COUNTA(A97:V97)=0,"",IF(D97="Ordinario",IF(AND(ISNUMBER(F97),ISNUMBER(W97),ISNUMBER(L97),ISNUMBER(N97)),ROUND(F97+W97+N97-L97,2),"Pendiente"),IF(ISNUMBER(U97),U97,"Pendiente")))</x:f>
      </x:c>
      <x:c r="Z97" s="12" t="str">
        <x:f>IF(COUNTA(A97:V97)=0,"",IF(OR(IF(ISNUMBER(W97),ROUND(W97,2)&lt;&gt;W97,FALSE),IF(ISNUMBER(J97),ROUND(J97,2)&lt;&gt;J97,FALSE),IF(ISNUMBER(U97),ROUND(U97,2)&lt;&gt;U97,FALSE)),"Revisar céntimos",IF(COUNTA(A97:V97)=0,"",IF(IF(AND(H97="Documento",D97="Ordinario",ISNUMBER(F97),ISNUMBER(G97),ISNUMBER(I97)),AND(ABS(ROUND(F97*G97,2)-I97)&gt;0.01,V97=""),FALSE),"Explicar cuota documento",IF(COUNTA(A97:V97)=0,"",IF(OR(NOT(ISNUMBER(K97)),K97&lt;0,K97&gt;1,NOT(ISNUMBER(M97)),M97&lt;0,M97&gt;1,NOT(OR(S97="Sí",S97="No"))),"Revisar tipos / bien",IF(COUNTA(A97:V97)=0,"",IF(OR(A97="",OR(ISNUMBER(FIND("*",A97)),ISNUMBER(FIND("?",A97))),COUNTIFS('Lineas'!$A$8:$A$107,A97)&lt;&gt;1),"ID línea inválido",IF(OR(B97="",COUNTIFS('Documentos'!$A$8:$A$107,B97)&lt;&gt;1),"Documento inexistente / duplicado",IF(OR(C97="",D97="",T97&lt;&gt;"Confirmado",AC97&lt;&gt;"Revisado"),"Completar / revisar",IF(OR(NOT(ISNUMBER(F97)),NOT(ISNUMBER(W97)),NOT(ISNUMBER(X97)),NOT(ISNUMBER(L97)),NOT(ISNUMBER(N97)),NOT(ISNUMBER(O97)),NOT(ISNUMBER(P97)),NOT(ISNUMBER(Q97)),NOT(ISNUMBER(R97)),NOT(ISNUMBER(Y97)),S97=""),"Faltan importes / fechas",IF(OR(AND(D97="Ordinario",OR(NOT(ISNUMBER(G97)),G97&lt;0,G97&gt;1)),AND(D97&lt;&gt;"Ordinario",E97=""),AND(OR(D97="Exenta",D97="No sujeta"),OR(G97&lt;&gt;"",W97&lt;&gt;0))),"Revisar tratamiento",IF(OR(AND(ABS(X97-L97)&gt;0.01,V97=""),AND(W97&gt;=0,OR(P97&lt;0,P97&gt;W97)),AND(W97&lt;0,OR(P97&gt;0,P97&lt;W97)),AND(S97="Sí",O97&lt;&gt;0)),"Revisar retención / deducción / bien",IF(OR(ROUND(F97,2)&lt;&gt;F97,ROUND(L97,2)&lt;&gt;L97,ROUND(N97,2)&lt;&gt;N97,ROUND(O97,2)&lt;&gt;O97,ROUND(P97,2)&lt;&gt;P97),"Revisar céntimos","Revisado"))))))))))))))</x:f>
      </x:c>
      <x:c r="AA97" s="12" t="str">
        <x:f>IF(B97="","",IF(COUNTIFS('Documentos'!$A$8:$A$107,B97)=1,INDEX('Documentos'!$B$8:$B$107,MATCH(B97,'Documentos'!$A$8:$A$107,0)),"Pendiente"))</x:f>
      </x:c>
      <x:c r="AB97" s="12" t="str">
        <x:f>IF(B97="","",IF(COUNTIFS('Documentos'!$A$8:$A$107,B97)=1,INDEX('Documentos'!$C$8:$C$107,MATCH(B97,'Documentos'!$A$8:$A$107,0)),"Pendiente"))</x:f>
      </x:c>
      <x:c r="AC97" s="12" t="str">
        <x:f>IF(B97="","",IF(COUNTIFS('Documentos'!$A$8:$A$107,B97)=1,INDEX('Documentos'!$T$8:$T$107,MATCH(B97,'Documentos'!$A$8:$A$107,0)),"Pendiente"))</x:f>
      </x:c>
      <x:c r="AD97" s="12" t="str">
        <x:f>IF(Z97="","",IF(Z97="Revisado","Sí","No"))</x:f>
      </x:c>
      <x:c r="AE97" s="12" t="str">
        <x:f>IF(ISNUMBER(Q97),YEAR(Q97),"")</x:f>
      </x:c>
      <x:c r="AF97" s="12" t="str">
        <x:f>IF(ISNUMBER(Q97),INT((MONTH(Q97)-1)/3)+1,"")</x:f>
      </x:c>
      <x:c r="AG97" s="12" t="str">
        <x:f>IF(ISNUMBER(R97),YEAR(R97),"")</x:f>
      </x:c>
      <x:c r="AH97" s="12" t="str">
        <x:f>IF(ISNUMBER(R97),INT((MONTH(R97)-1)/3)+1,"")</x:f>
      </x:c>
      <x:c r="AI97" s="15" t="str">
        <x:f>IF(A97="","",ROUND(SUMIFS('IRPF cobros'!$D$8:$D$107,'IRPF cobros'!$B$8:$B$107,A97,'IRPF cobros'!$I$8:$I$107,"Revisado"),2))</x:f>
      </x:c>
      <x:c r="AJ97" s="12" t="str">
        <x:f>IF(A97="","",IF('Instrucciones'!$B$7&lt;&gt;"Cobros/pagos confirmado","",IF(AND(ISNUMBER(O97),ISNUMBER(AI97),ABS(O97-AI97)&lt;=0.01),"","Revisar importe no imputado")))</x:f>
      </x:c>
    </x:row>
    <x:row r="98" ht="23" customHeight="1">
      <x:c r="A98" s="11"/>
      <x:c r="B98" s="11"/>
      <x:c r="C98" s="11"/>
      <x:c r="D98" s="11"/>
      <x:c r="E98" s="11"/>
      <x:c r="F98" s="14"/>
      <x:c r="G98" s="16"/>
      <x:c r="H98" s="11"/>
      <x:c r="I98" s="14"/>
      <x:c r="J98" s="14"/>
      <x:c r="K98" s="16"/>
      <x:c r="L98" s="14"/>
      <x:c r="M98" s="16"/>
      <x:c r="N98" s="14"/>
      <x:c r="O98" s="14"/>
      <x:c r="P98" s="14"/>
      <x:c r="Q98" s="13"/>
      <x:c r="R98" s="13"/>
      <x:c r="S98" s="11"/>
      <x:c r="T98" s="11"/>
      <x:c r="U98" s="14"/>
      <x:c r="V98" s="11"/>
      <x:c r="W98" s="15" t="str">
        <x:f>IF(COUNTA(A98:V98)=0,"",IF(D98="Ordinario",IF(H98="Calcular",IF(AND(ISNUMBER(F98),ISNUMBER(G98)),ROUND(F98*G98,2),"Pendiente"),IF(AND(H98="Documento",ISNUMBER(I98)),I98,"Pendiente")),IF(AND(OR(D98="Exenta",D98="No sujeta",D98="Otra revisada"),ISNUMBER(I98)),I98,"Pendiente")))</x:f>
      </x:c>
      <x:c r="X98" s="15" t="str">
        <x:f>IF(COUNTA(A98:V98)=0,"",IF(AND(ISNUMBER(J98),ISNUMBER(K98)),ROUND(J98*K98,2),"Pendiente"))</x:f>
      </x:c>
      <x:c r="Y98" s="15" t="str">
        <x:f>IF(COUNTA(A98:V98)=0,"",IF(D98="Ordinario",IF(AND(ISNUMBER(F98),ISNUMBER(W98),ISNUMBER(L98),ISNUMBER(N98)),ROUND(F98+W98+N98-L98,2),"Pendiente"),IF(ISNUMBER(U98),U98,"Pendiente")))</x:f>
      </x:c>
      <x:c r="Z98" s="12" t="str">
        <x:f>IF(COUNTA(A98:V98)=0,"",IF(OR(IF(ISNUMBER(W98),ROUND(W98,2)&lt;&gt;W98,FALSE),IF(ISNUMBER(J98),ROUND(J98,2)&lt;&gt;J98,FALSE),IF(ISNUMBER(U98),ROUND(U98,2)&lt;&gt;U98,FALSE)),"Revisar céntimos",IF(COUNTA(A98:V98)=0,"",IF(IF(AND(H98="Documento",D98="Ordinario",ISNUMBER(F98),ISNUMBER(G98),ISNUMBER(I98)),AND(ABS(ROUND(F98*G98,2)-I98)&gt;0.01,V98=""),FALSE),"Explicar cuota documento",IF(COUNTA(A98:V98)=0,"",IF(OR(NOT(ISNUMBER(K98)),K98&lt;0,K98&gt;1,NOT(ISNUMBER(M98)),M98&lt;0,M98&gt;1,NOT(OR(S98="Sí",S98="No"))),"Revisar tipos / bien",IF(COUNTA(A98:V98)=0,"",IF(OR(A98="",OR(ISNUMBER(FIND("*",A98)),ISNUMBER(FIND("?",A98))),COUNTIFS('Lineas'!$A$8:$A$107,A98)&lt;&gt;1),"ID línea inválido",IF(OR(B98="",COUNTIFS('Documentos'!$A$8:$A$107,B98)&lt;&gt;1),"Documento inexistente / duplicado",IF(OR(C98="",D98="",T98&lt;&gt;"Confirmado",AC98&lt;&gt;"Revisado"),"Completar / revisar",IF(OR(NOT(ISNUMBER(F98)),NOT(ISNUMBER(W98)),NOT(ISNUMBER(X98)),NOT(ISNUMBER(L98)),NOT(ISNUMBER(N98)),NOT(ISNUMBER(O98)),NOT(ISNUMBER(P98)),NOT(ISNUMBER(Q98)),NOT(ISNUMBER(R98)),NOT(ISNUMBER(Y98)),S98=""),"Faltan importes / fechas",IF(OR(AND(D98="Ordinario",OR(NOT(ISNUMBER(G98)),G98&lt;0,G98&gt;1)),AND(D98&lt;&gt;"Ordinario",E98=""),AND(OR(D98="Exenta",D98="No sujeta"),OR(G98&lt;&gt;"",W98&lt;&gt;0))),"Revisar tratamiento",IF(OR(AND(ABS(X98-L98)&gt;0.01,V98=""),AND(W98&gt;=0,OR(P98&lt;0,P98&gt;W98)),AND(W98&lt;0,OR(P98&gt;0,P98&lt;W98)),AND(S98="Sí",O98&lt;&gt;0)),"Revisar retención / deducción / bien",IF(OR(ROUND(F98,2)&lt;&gt;F98,ROUND(L98,2)&lt;&gt;L98,ROUND(N98,2)&lt;&gt;N98,ROUND(O98,2)&lt;&gt;O98,ROUND(P98,2)&lt;&gt;P98),"Revisar céntimos","Revisado"))))))))))))))</x:f>
      </x:c>
      <x:c r="AA98" s="12" t="str">
        <x:f>IF(B98="","",IF(COUNTIFS('Documentos'!$A$8:$A$107,B98)=1,INDEX('Documentos'!$B$8:$B$107,MATCH(B98,'Documentos'!$A$8:$A$107,0)),"Pendiente"))</x:f>
      </x:c>
      <x:c r="AB98" s="12" t="str">
        <x:f>IF(B98="","",IF(COUNTIFS('Documentos'!$A$8:$A$107,B98)=1,INDEX('Documentos'!$C$8:$C$107,MATCH(B98,'Documentos'!$A$8:$A$107,0)),"Pendiente"))</x:f>
      </x:c>
      <x:c r="AC98" s="12" t="str">
        <x:f>IF(B98="","",IF(COUNTIFS('Documentos'!$A$8:$A$107,B98)=1,INDEX('Documentos'!$T$8:$T$107,MATCH(B98,'Documentos'!$A$8:$A$107,0)),"Pendiente"))</x:f>
      </x:c>
      <x:c r="AD98" s="12" t="str">
        <x:f>IF(Z98="","",IF(Z98="Revisado","Sí","No"))</x:f>
      </x:c>
      <x:c r="AE98" s="12" t="str">
        <x:f>IF(ISNUMBER(Q98),YEAR(Q98),"")</x:f>
      </x:c>
      <x:c r="AF98" s="12" t="str">
        <x:f>IF(ISNUMBER(Q98),INT((MONTH(Q98)-1)/3)+1,"")</x:f>
      </x:c>
      <x:c r="AG98" s="12" t="str">
        <x:f>IF(ISNUMBER(R98),YEAR(R98),"")</x:f>
      </x:c>
      <x:c r="AH98" s="12" t="str">
        <x:f>IF(ISNUMBER(R98),INT((MONTH(R98)-1)/3)+1,"")</x:f>
      </x:c>
      <x:c r="AI98" s="15" t="str">
        <x:f>IF(A98="","",ROUND(SUMIFS('IRPF cobros'!$D$8:$D$107,'IRPF cobros'!$B$8:$B$107,A98,'IRPF cobros'!$I$8:$I$107,"Revisado"),2))</x:f>
      </x:c>
      <x:c r="AJ98" s="12" t="str">
        <x:f>IF(A98="","",IF('Instrucciones'!$B$7&lt;&gt;"Cobros/pagos confirmado","",IF(AND(ISNUMBER(O98),ISNUMBER(AI98),ABS(O98-AI98)&lt;=0.01),"","Revisar importe no imputado")))</x:f>
      </x:c>
    </x:row>
    <x:row r="99" ht="23" customHeight="1">
      <x:c r="A99" s="11"/>
      <x:c r="B99" s="11"/>
      <x:c r="C99" s="11"/>
      <x:c r="D99" s="11"/>
      <x:c r="E99" s="11"/>
      <x:c r="F99" s="14"/>
      <x:c r="G99" s="16"/>
      <x:c r="H99" s="11"/>
      <x:c r="I99" s="14"/>
      <x:c r="J99" s="14"/>
      <x:c r="K99" s="16"/>
      <x:c r="L99" s="14"/>
      <x:c r="M99" s="16"/>
      <x:c r="N99" s="14"/>
      <x:c r="O99" s="14"/>
      <x:c r="P99" s="14"/>
      <x:c r="Q99" s="13"/>
      <x:c r="R99" s="13"/>
      <x:c r="S99" s="11"/>
      <x:c r="T99" s="11"/>
      <x:c r="U99" s="14"/>
      <x:c r="V99" s="11"/>
      <x:c r="W99" s="15" t="str">
        <x:f>IF(COUNTA(A99:V99)=0,"",IF(D99="Ordinario",IF(H99="Calcular",IF(AND(ISNUMBER(F99),ISNUMBER(G99)),ROUND(F99*G99,2),"Pendiente"),IF(AND(H99="Documento",ISNUMBER(I99)),I99,"Pendiente")),IF(AND(OR(D99="Exenta",D99="No sujeta",D99="Otra revisada"),ISNUMBER(I99)),I99,"Pendiente")))</x:f>
      </x:c>
      <x:c r="X99" s="15" t="str">
        <x:f>IF(COUNTA(A99:V99)=0,"",IF(AND(ISNUMBER(J99),ISNUMBER(K99)),ROUND(J99*K99,2),"Pendiente"))</x:f>
      </x:c>
      <x:c r="Y99" s="15" t="str">
        <x:f>IF(COUNTA(A99:V99)=0,"",IF(D99="Ordinario",IF(AND(ISNUMBER(F99),ISNUMBER(W99),ISNUMBER(L99),ISNUMBER(N99)),ROUND(F99+W99+N99-L99,2),"Pendiente"),IF(ISNUMBER(U99),U99,"Pendiente")))</x:f>
      </x:c>
      <x:c r="Z99" s="12" t="str">
        <x:f>IF(COUNTA(A99:V99)=0,"",IF(OR(IF(ISNUMBER(W99),ROUND(W99,2)&lt;&gt;W99,FALSE),IF(ISNUMBER(J99),ROUND(J99,2)&lt;&gt;J99,FALSE),IF(ISNUMBER(U99),ROUND(U99,2)&lt;&gt;U99,FALSE)),"Revisar céntimos",IF(COUNTA(A99:V99)=0,"",IF(IF(AND(H99="Documento",D99="Ordinario",ISNUMBER(F99),ISNUMBER(G99),ISNUMBER(I99)),AND(ABS(ROUND(F99*G99,2)-I99)&gt;0.01,V99=""),FALSE),"Explicar cuota documento",IF(COUNTA(A99:V99)=0,"",IF(OR(NOT(ISNUMBER(K99)),K99&lt;0,K99&gt;1,NOT(ISNUMBER(M99)),M99&lt;0,M99&gt;1,NOT(OR(S99="Sí",S99="No"))),"Revisar tipos / bien",IF(COUNTA(A99:V99)=0,"",IF(OR(A99="",OR(ISNUMBER(FIND("*",A99)),ISNUMBER(FIND("?",A99))),COUNTIFS('Lineas'!$A$8:$A$107,A99)&lt;&gt;1),"ID línea inválido",IF(OR(B99="",COUNTIFS('Documentos'!$A$8:$A$107,B99)&lt;&gt;1),"Documento inexistente / duplicado",IF(OR(C99="",D99="",T99&lt;&gt;"Confirmado",AC99&lt;&gt;"Revisado"),"Completar / revisar",IF(OR(NOT(ISNUMBER(F99)),NOT(ISNUMBER(W99)),NOT(ISNUMBER(X99)),NOT(ISNUMBER(L99)),NOT(ISNUMBER(N99)),NOT(ISNUMBER(O99)),NOT(ISNUMBER(P99)),NOT(ISNUMBER(Q99)),NOT(ISNUMBER(R99)),NOT(ISNUMBER(Y99)),S99=""),"Faltan importes / fechas",IF(OR(AND(D99="Ordinario",OR(NOT(ISNUMBER(G99)),G99&lt;0,G99&gt;1)),AND(D99&lt;&gt;"Ordinario",E99=""),AND(OR(D99="Exenta",D99="No sujeta"),OR(G99&lt;&gt;"",W99&lt;&gt;0))),"Revisar tratamiento",IF(OR(AND(ABS(X99-L99)&gt;0.01,V99=""),AND(W99&gt;=0,OR(P99&lt;0,P99&gt;W99)),AND(W99&lt;0,OR(P99&gt;0,P99&lt;W99)),AND(S99="Sí",O99&lt;&gt;0)),"Revisar retención / deducción / bien",IF(OR(ROUND(F99,2)&lt;&gt;F99,ROUND(L99,2)&lt;&gt;L99,ROUND(N99,2)&lt;&gt;N99,ROUND(O99,2)&lt;&gt;O99,ROUND(P99,2)&lt;&gt;P99),"Revisar céntimos","Revisado"))))))))))))))</x:f>
      </x:c>
      <x:c r="AA99" s="12" t="str">
        <x:f>IF(B99="","",IF(COUNTIFS('Documentos'!$A$8:$A$107,B99)=1,INDEX('Documentos'!$B$8:$B$107,MATCH(B99,'Documentos'!$A$8:$A$107,0)),"Pendiente"))</x:f>
      </x:c>
      <x:c r="AB99" s="12" t="str">
        <x:f>IF(B99="","",IF(COUNTIFS('Documentos'!$A$8:$A$107,B99)=1,INDEX('Documentos'!$C$8:$C$107,MATCH(B99,'Documentos'!$A$8:$A$107,0)),"Pendiente"))</x:f>
      </x:c>
      <x:c r="AC99" s="12" t="str">
        <x:f>IF(B99="","",IF(COUNTIFS('Documentos'!$A$8:$A$107,B99)=1,INDEX('Documentos'!$T$8:$T$107,MATCH(B99,'Documentos'!$A$8:$A$107,0)),"Pendiente"))</x:f>
      </x:c>
      <x:c r="AD99" s="12" t="str">
        <x:f>IF(Z99="","",IF(Z99="Revisado","Sí","No"))</x:f>
      </x:c>
      <x:c r="AE99" s="12" t="str">
        <x:f>IF(ISNUMBER(Q99),YEAR(Q99),"")</x:f>
      </x:c>
      <x:c r="AF99" s="12" t="str">
        <x:f>IF(ISNUMBER(Q99),INT((MONTH(Q99)-1)/3)+1,"")</x:f>
      </x:c>
      <x:c r="AG99" s="12" t="str">
        <x:f>IF(ISNUMBER(R99),YEAR(R99),"")</x:f>
      </x:c>
      <x:c r="AH99" s="12" t="str">
        <x:f>IF(ISNUMBER(R99),INT((MONTH(R99)-1)/3)+1,"")</x:f>
      </x:c>
      <x:c r="AI99" s="15" t="str">
        <x:f>IF(A99="","",ROUND(SUMIFS('IRPF cobros'!$D$8:$D$107,'IRPF cobros'!$B$8:$B$107,A99,'IRPF cobros'!$I$8:$I$107,"Revisado"),2))</x:f>
      </x:c>
      <x:c r="AJ99" s="12" t="str">
        <x:f>IF(A99="","",IF('Instrucciones'!$B$7&lt;&gt;"Cobros/pagos confirmado","",IF(AND(ISNUMBER(O99),ISNUMBER(AI99),ABS(O99-AI99)&lt;=0.01),"","Revisar importe no imputado")))</x:f>
      </x:c>
    </x:row>
    <x:row r="100" ht="23" customHeight="1">
      <x:c r="A100" s="11"/>
      <x:c r="B100" s="11"/>
      <x:c r="C100" s="11"/>
      <x:c r="D100" s="11"/>
      <x:c r="E100" s="11"/>
      <x:c r="F100" s="14"/>
      <x:c r="G100" s="16"/>
      <x:c r="H100" s="11"/>
      <x:c r="I100" s="14"/>
      <x:c r="J100" s="14"/>
      <x:c r="K100" s="16"/>
      <x:c r="L100" s="14"/>
      <x:c r="M100" s="16"/>
      <x:c r="N100" s="14"/>
      <x:c r="O100" s="14"/>
      <x:c r="P100" s="14"/>
      <x:c r="Q100" s="13"/>
      <x:c r="R100" s="13"/>
      <x:c r="S100" s="11"/>
      <x:c r="T100" s="11"/>
      <x:c r="U100" s="14"/>
      <x:c r="V100" s="11"/>
      <x:c r="W100" s="15" t="str">
        <x:f>IF(COUNTA(A100:V100)=0,"",IF(D100="Ordinario",IF(H100="Calcular",IF(AND(ISNUMBER(F100),ISNUMBER(G100)),ROUND(F100*G100,2),"Pendiente"),IF(AND(H100="Documento",ISNUMBER(I100)),I100,"Pendiente")),IF(AND(OR(D100="Exenta",D100="No sujeta",D100="Otra revisada"),ISNUMBER(I100)),I100,"Pendiente")))</x:f>
      </x:c>
      <x:c r="X100" s="15" t="str">
        <x:f>IF(COUNTA(A100:V100)=0,"",IF(AND(ISNUMBER(J100),ISNUMBER(K100)),ROUND(J100*K100,2),"Pendiente"))</x:f>
      </x:c>
      <x:c r="Y100" s="15" t="str">
        <x:f>IF(COUNTA(A100:V100)=0,"",IF(D100="Ordinario",IF(AND(ISNUMBER(F100),ISNUMBER(W100),ISNUMBER(L100),ISNUMBER(N100)),ROUND(F100+W100+N100-L100,2),"Pendiente"),IF(ISNUMBER(U100),U100,"Pendiente")))</x:f>
      </x:c>
      <x:c r="Z100" s="12" t="str">
        <x:f>IF(COUNTA(A100:V100)=0,"",IF(OR(IF(ISNUMBER(W100),ROUND(W100,2)&lt;&gt;W100,FALSE),IF(ISNUMBER(J100),ROUND(J100,2)&lt;&gt;J100,FALSE),IF(ISNUMBER(U100),ROUND(U100,2)&lt;&gt;U100,FALSE)),"Revisar céntimos",IF(COUNTA(A100:V100)=0,"",IF(IF(AND(H100="Documento",D100="Ordinario",ISNUMBER(F100),ISNUMBER(G100),ISNUMBER(I100)),AND(ABS(ROUND(F100*G100,2)-I100)&gt;0.01,V100=""),FALSE),"Explicar cuota documento",IF(COUNTA(A100:V100)=0,"",IF(OR(NOT(ISNUMBER(K100)),K100&lt;0,K100&gt;1,NOT(ISNUMBER(M100)),M100&lt;0,M100&gt;1,NOT(OR(S100="Sí",S100="No"))),"Revisar tipos / bien",IF(COUNTA(A100:V100)=0,"",IF(OR(A100="",OR(ISNUMBER(FIND("*",A100)),ISNUMBER(FIND("?",A100))),COUNTIFS('Lineas'!$A$8:$A$107,A100)&lt;&gt;1),"ID línea inválido",IF(OR(B100="",COUNTIFS('Documentos'!$A$8:$A$107,B100)&lt;&gt;1),"Documento inexistente / duplicado",IF(OR(C100="",D100="",T100&lt;&gt;"Confirmado",AC100&lt;&gt;"Revisado"),"Completar / revisar",IF(OR(NOT(ISNUMBER(F100)),NOT(ISNUMBER(W100)),NOT(ISNUMBER(X100)),NOT(ISNUMBER(L100)),NOT(ISNUMBER(N100)),NOT(ISNUMBER(O100)),NOT(ISNUMBER(P100)),NOT(ISNUMBER(Q100)),NOT(ISNUMBER(R100)),NOT(ISNUMBER(Y100)),S100=""),"Faltan importes / fechas",IF(OR(AND(D100="Ordinario",OR(NOT(ISNUMBER(G100)),G100&lt;0,G100&gt;1)),AND(D100&lt;&gt;"Ordinario",E100=""),AND(OR(D100="Exenta",D100="No sujeta"),OR(G100&lt;&gt;"",W100&lt;&gt;0))),"Revisar tratamiento",IF(OR(AND(ABS(X100-L100)&gt;0.01,V100=""),AND(W100&gt;=0,OR(P100&lt;0,P100&gt;W100)),AND(W100&lt;0,OR(P100&gt;0,P100&lt;W100)),AND(S100="Sí",O100&lt;&gt;0)),"Revisar retención / deducción / bien",IF(OR(ROUND(F100,2)&lt;&gt;F100,ROUND(L100,2)&lt;&gt;L100,ROUND(N100,2)&lt;&gt;N100,ROUND(O100,2)&lt;&gt;O100,ROUND(P100,2)&lt;&gt;P100),"Revisar céntimos","Revisado"))))))))))))))</x:f>
      </x:c>
      <x:c r="AA100" s="12" t="str">
        <x:f>IF(B100="","",IF(COUNTIFS('Documentos'!$A$8:$A$107,B100)=1,INDEX('Documentos'!$B$8:$B$107,MATCH(B100,'Documentos'!$A$8:$A$107,0)),"Pendiente"))</x:f>
      </x:c>
      <x:c r="AB100" s="12" t="str">
        <x:f>IF(B100="","",IF(COUNTIFS('Documentos'!$A$8:$A$107,B100)=1,INDEX('Documentos'!$C$8:$C$107,MATCH(B100,'Documentos'!$A$8:$A$107,0)),"Pendiente"))</x:f>
      </x:c>
      <x:c r="AC100" s="12" t="str">
        <x:f>IF(B100="","",IF(COUNTIFS('Documentos'!$A$8:$A$107,B100)=1,INDEX('Documentos'!$T$8:$T$107,MATCH(B100,'Documentos'!$A$8:$A$107,0)),"Pendiente"))</x:f>
      </x:c>
      <x:c r="AD100" s="12" t="str">
        <x:f>IF(Z100="","",IF(Z100="Revisado","Sí","No"))</x:f>
      </x:c>
      <x:c r="AE100" s="12" t="str">
        <x:f>IF(ISNUMBER(Q100),YEAR(Q100),"")</x:f>
      </x:c>
      <x:c r="AF100" s="12" t="str">
        <x:f>IF(ISNUMBER(Q100),INT((MONTH(Q100)-1)/3)+1,"")</x:f>
      </x:c>
      <x:c r="AG100" s="12" t="str">
        <x:f>IF(ISNUMBER(R100),YEAR(R100),"")</x:f>
      </x:c>
      <x:c r="AH100" s="12" t="str">
        <x:f>IF(ISNUMBER(R100),INT((MONTH(R100)-1)/3)+1,"")</x:f>
      </x:c>
      <x:c r="AI100" s="15" t="str">
        <x:f>IF(A100="","",ROUND(SUMIFS('IRPF cobros'!$D$8:$D$107,'IRPF cobros'!$B$8:$B$107,A100,'IRPF cobros'!$I$8:$I$107,"Revisado"),2))</x:f>
      </x:c>
      <x:c r="AJ100" s="12" t="str">
        <x:f>IF(A100="","",IF('Instrucciones'!$B$7&lt;&gt;"Cobros/pagos confirmado","",IF(AND(ISNUMBER(O100),ISNUMBER(AI100),ABS(O100-AI100)&lt;=0.01),"","Revisar importe no imputado")))</x:f>
      </x:c>
    </x:row>
    <x:row r="101" ht="23" customHeight="1">
      <x:c r="A101" s="11"/>
      <x:c r="B101" s="11"/>
      <x:c r="C101" s="11"/>
      <x:c r="D101" s="11"/>
      <x:c r="E101" s="11"/>
      <x:c r="F101" s="14"/>
      <x:c r="G101" s="16"/>
      <x:c r="H101" s="11"/>
      <x:c r="I101" s="14"/>
      <x:c r="J101" s="14"/>
      <x:c r="K101" s="16"/>
      <x:c r="L101" s="14"/>
      <x:c r="M101" s="16"/>
      <x:c r="N101" s="14"/>
      <x:c r="O101" s="14"/>
      <x:c r="P101" s="14"/>
      <x:c r="Q101" s="13"/>
      <x:c r="R101" s="13"/>
      <x:c r="S101" s="11"/>
      <x:c r="T101" s="11"/>
      <x:c r="U101" s="14"/>
      <x:c r="V101" s="11"/>
      <x:c r="W101" s="15" t="str">
        <x:f>IF(COUNTA(A101:V101)=0,"",IF(D101="Ordinario",IF(H101="Calcular",IF(AND(ISNUMBER(F101),ISNUMBER(G101)),ROUND(F101*G101,2),"Pendiente"),IF(AND(H101="Documento",ISNUMBER(I101)),I101,"Pendiente")),IF(AND(OR(D101="Exenta",D101="No sujeta",D101="Otra revisada"),ISNUMBER(I101)),I101,"Pendiente")))</x:f>
      </x:c>
      <x:c r="X101" s="15" t="str">
        <x:f>IF(COUNTA(A101:V101)=0,"",IF(AND(ISNUMBER(J101),ISNUMBER(K101)),ROUND(J101*K101,2),"Pendiente"))</x:f>
      </x:c>
      <x:c r="Y101" s="15" t="str">
        <x:f>IF(COUNTA(A101:V101)=0,"",IF(D101="Ordinario",IF(AND(ISNUMBER(F101),ISNUMBER(W101),ISNUMBER(L101),ISNUMBER(N101)),ROUND(F101+W101+N101-L101,2),"Pendiente"),IF(ISNUMBER(U101),U101,"Pendiente")))</x:f>
      </x:c>
      <x:c r="Z101" s="12" t="str">
        <x:f>IF(COUNTA(A101:V101)=0,"",IF(OR(IF(ISNUMBER(W101),ROUND(W101,2)&lt;&gt;W101,FALSE),IF(ISNUMBER(J101),ROUND(J101,2)&lt;&gt;J101,FALSE),IF(ISNUMBER(U101),ROUND(U101,2)&lt;&gt;U101,FALSE)),"Revisar céntimos",IF(COUNTA(A101:V101)=0,"",IF(IF(AND(H101="Documento",D101="Ordinario",ISNUMBER(F101),ISNUMBER(G101),ISNUMBER(I101)),AND(ABS(ROUND(F101*G101,2)-I101)&gt;0.01,V101=""),FALSE),"Explicar cuota documento",IF(COUNTA(A101:V101)=0,"",IF(OR(NOT(ISNUMBER(K101)),K101&lt;0,K101&gt;1,NOT(ISNUMBER(M101)),M101&lt;0,M101&gt;1,NOT(OR(S101="Sí",S101="No"))),"Revisar tipos / bien",IF(COUNTA(A101:V101)=0,"",IF(OR(A101="",OR(ISNUMBER(FIND("*",A101)),ISNUMBER(FIND("?",A101))),COUNTIFS('Lineas'!$A$8:$A$107,A101)&lt;&gt;1),"ID línea inválido",IF(OR(B101="",COUNTIFS('Documentos'!$A$8:$A$107,B101)&lt;&gt;1),"Documento inexistente / duplicado",IF(OR(C101="",D101="",T101&lt;&gt;"Confirmado",AC101&lt;&gt;"Revisado"),"Completar / revisar",IF(OR(NOT(ISNUMBER(F101)),NOT(ISNUMBER(W101)),NOT(ISNUMBER(X101)),NOT(ISNUMBER(L101)),NOT(ISNUMBER(N101)),NOT(ISNUMBER(O101)),NOT(ISNUMBER(P101)),NOT(ISNUMBER(Q101)),NOT(ISNUMBER(R101)),NOT(ISNUMBER(Y101)),S101=""),"Faltan importes / fechas",IF(OR(AND(D101="Ordinario",OR(NOT(ISNUMBER(G101)),G101&lt;0,G101&gt;1)),AND(D101&lt;&gt;"Ordinario",E101=""),AND(OR(D101="Exenta",D101="No sujeta"),OR(G101&lt;&gt;"",W101&lt;&gt;0))),"Revisar tratamiento",IF(OR(AND(ABS(X101-L101)&gt;0.01,V101=""),AND(W101&gt;=0,OR(P101&lt;0,P101&gt;W101)),AND(W101&lt;0,OR(P101&gt;0,P101&lt;W101)),AND(S101="Sí",O101&lt;&gt;0)),"Revisar retención / deducción / bien",IF(OR(ROUND(F101,2)&lt;&gt;F101,ROUND(L101,2)&lt;&gt;L101,ROUND(N101,2)&lt;&gt;N101,ROUND(O101,2)&lt;&gt;O101,ROUND(P101,2)&lt;&gt;P101),"Revisar céntimos","Revisado"))))))))))))))</x:f>
      </x:c>
      <x:c r="AA101" s="12" t="str">
        <x:f>IF(B101="","",IF(COUNTIFS('Documentos'!$A$8:$A$107,B101)=1,INDEX('Documentos'!$B$8:$B$107,MATCH(B101,'Documentos'!$A$8:$A$107,0)),"Pendiente"))</x:f>
      </x:c>
      <x:c r="AB101" s="12" t="str">
        <x:f>IF(B101="","",IF(COUNTIFS('Documentos'!$A$8:$A$107,B101)=1,INDEX('Documentos'!$C$8:$C$107,MATCH(B101,'Documentos'!$A$8:$A$107,0)),"Pendiente"))</x:f>
      </x:c>
      <x:c r="AC101" s="12" t="str">
        <x:f>IF(B101="","",IF(COUNTIFS('Documentos'!$A$8:$A$107,B101)=1,INDEX('Documentos'!$T$8:$T$107,MATCH(B101,'Documentos'!$A$8:$A$107,0)),"Pendiente"))</x:f>
      </x:c>
      <x:c r="AD101" s="12" t="str">
        <x:f>IF(Z101="","",IF(Z101="Revisado","Sí","No"))</x:f>
      </x:c>
      <x:c r="AE101" s="12" t="str">
        <x:f>IF(ISNUMBER(Q101),YEAR(Q101),"")</x:f>
      </x:c>
      <x:c r="AF101" s="12" t="str">
        <x:f>IF(ISNUMBER(Q101),INT((MONTH(Q101)-1)/3)+1,"")</x:f>
      </x:c>
      <x:c r="AG101" s="12" t="str">
        <x:f>IF(ISNUMBER(R101),YEAR(R101),"")</x:f>
      </x:c>
      <x:c r="AH101" s="12" t="str">
        <x:f>IF(ISNUMBER(R101),INT((MONTH(R101)-1)/3)+1,"")</x:f>
      </x:c>
      <x:c r="AI101" s="15" t="str">
        <x:f>IF(A101="","",ROUND(SUMIFS('IRPF cobros'!$D$8:$D$107,'IRPF cobros'!$B$8:$B$107,A101,'IRPF cobros'!$I$8:$I$107,"Revisado"),2))</x:f>
      </x:c>
      <x:c r="AJ101" s="12" t="str">
        <x:f>IF(A101="","",IF('Instrucciones'!$B$7&lt;&gt;"Cobros/pagos confirmado","",IF(AND(ISNUMBER(O101),ISNUMBER(AI101),ABS(O101-AI101)&lt;=0.01),"","Revisar importe no imputado")))</x:f>
      </x:c>
    </x:row>
    <x:row r="102" ht="23" customHeight="1">
      <x:c r="A102" s="11"/>
      <x:c r="B102" s="11"/>
      <x:c r="C102" s="11"/>
      <x:c r="D102" s="11"/>
      <x:c r="E102" s="11"/>
      <x:c r="F102" s="14"/>
      <x:c r="G102" s="16"/>
      <x:c r="H102" s="11"/>
      <x:c r="I102" s="14"/>
      <x:c r="J102" s="14"/>
      <x:c r="K102" s="16"/>
      <x:c r="L102" s="14"/>
      <x:c r="M102" s="16"/>
      <x:c r="N102" s="14"/>
      <x:c r="O102" s="14"/>
      <x:c r="P102" s="14"/>
      <x:c r="Q102" s="13"/>
      <x:c r="R102" s="13"/>
      <x:c r="S102" s="11"/>
      <x:c r="T102" s="11"/>
      <x:c r="U102" s="14"/>
      <x:c r="V102" s="11"/>
      <x:c r="W102" s="15" t="str">
        <x:f>IF(COUNTA(A102:V102)=0,"",IF(D102="Ordinario",IF(H102="Calcular",IF(AND(ISNUMBER(F102),ISNUMBER(G102)),ROUND(F102*G102,2),"Pendiente"),IF(AND(H102="Documento",ISNUMBER(I102)),I102,"Pendiente")),IF(AND(OR(D102="Exenta",D102="No sujeta",D102="Otra revisada"),ISNUMBER(I102)),I102,"Pendiente")))</x:f>
      </x:c>
      <x:c r="X102" s="15" t="str">
        <x:f>IF(COUNTA(A102:V102)=0,"",IF(AND(ISNUMBER(J102),ISNUMBER(K102)),ROUND(J102*K102,2),"Pendiente"))</x:f>
      </x:c>
      <x:c r="Y102" s="15" t="str">
        <x:f>IF(COUNTA(A102:V102)=0,"",IF(D102="Ordinario",IF(AND(ISNUMBER(F102),ISNUMBER(W102),ISNUMBER(L102),ISNUMBER(N102)),ROUND(F102+W102+N102-L102,2),"Pendiente"),IF(ISNUMBER(U102),U102,"Pendiente")))</x:f>
      </x:c>
      <x:c r="Z102" s="12" t="str">
        <x:f>IF(COUNTA(A102:V102)=0,"",IF(OR(IF(ISNUMBER(W102),ROUND(W102,2)&lt;&gt;W102,FALSE),IF(ISNUMBER(J102),ROUND(J102,2)&lt;&gt;J102,FALSE),IF(ISNUMBER(U102),ROUND(U102,2)&lt;&gt;U102,FALSE)),"Revisar céntimos",IF(COUNTA(A102:V102)=0,"",IF(IF(AND(H102="Documento",D102="Ordinario",ISNUMBER(F102),ISNUMBER(G102),ISNUMBER(I102)),AND(ABS(ROUND(F102*G102,2)-I102)&gt;0.01,V102=""),FALSE),"Explicar cuota documento",IF(COUNTA(A102:V102)=0,"",IF(OR(NOT(ISNUMBER(K102)),K102&lt;0,K102&gt;1,NOT(ISNUMBER(M102)),M102&lt;0,M102&gt;1,NOT(OR(S102="Sí",S102="No"))),"Revisar tipos / bien",IF(COUNTA(A102:V102)=0,"",IF(OR(A102="",OR(ISNUMBER(FIND("*",A102)),ISNUMBER(FIND("?",A102))),COUNTIFS('Lineas'!$A$8:$A$107,A102)&lt;&gt;1),"ID línea inválido",IF(OR(B102="",COUNTIFS('Documentos'!$A$8:$A$107,B102)&lt;&gt;1),"Documento inexistente / duplicado",IF(OR(C102="",D102="",T102&lt;&gt;"Confirmado",AC102&lt;&gt;"Revisado"),"Completar / revisar",IF(OR(NOT(ISNUMBER(F102)),NOT(ISNUMBER(W102)),NOT(ISNUMBER(X102)),NOT(ISNUMBER(L102)),NOT(ISNUMBER(N102)),NOT(ISNUMBER(O102)),NOT(ISNUMBER(P102)),NOT(ISNUMBER(Q102)),NOT(ISNUMBER(R102)),NOT(ISNUMBER(Y102)),S102=""),"Faltan importes / fechas",IF(OR(AND(D102="Ordinario",OR(NOT(ISNUMBER(G102)),G102&lt;0,G102&gt;1)),AND(D102&lt;&gt;"Ordinario",E102=""),AND(OR(D102="Exenta",D102="No sujeta"),OR(G102&lt;&gt;"",W102&lt;&gt;0))),"Revisar tratamiento",IF(OR(AND(ABS(X102-L102)&gt;0.01,V102=""),AND(W102&gt;=0,OR(P102&lt;0,P102&gt;W102)),AND(W102&lt;0,OR(P102&gt;0,P102&lt;W102)),AND(S102="Sí",O102&lt;&gt;0)),"Revisar retención / deducción / bien",IF(OR(ROUND(F102,2)&lt;&gt;F102,ROUND(L102,2)&lt;&gt;L102,ROUND(N102,2)&lt;&gt;N102,ROUND(O102,2)&lt;&gt;O102,ROUND(P102,2)&lt;&gt;P102),"Revisar céntimos","Revisado"))))))))))))))</x:f>
      </x:c>
      <x:c r="AA102" s="12" t="str">
        <x:f>IF(B102="","",IF(COUNTIFS('Documentos'!$A$8:$A$107,B102)=1,INDEX('Documentos'!$B$8:$B$107,MATCH(B102,'Documentos'!$A$8:$A$107,0)),"Pendiente"))</x:f>
      </x:c>
      <x:c r="AB102" s="12" t="str">
        <x:f>IF(B102="","",IF(COUNTIFS('Documentos'!$A$8:$A$107,B102)=1,INDEX('Documentos'!$C$8:$C$107,MATCH(B102,'Documentos'!$A$8:$A$107,0)),"Pendiente"))</x:f>
      </x:c>
      <x:c r="AC102" s="12" t="str">
        <x:f>IF(B102="","",IF(COUNTIFS('Documentos'!$A$8:$A$107,B102)=1,INDEX('Documentos'!$T$8:$T$107,MATCH(B102,'Documentos'!$A$8:$A$107,0)),"Pendiente"))</x:f>
      </x:c>
      <x:c r="AD102" s="12" t="str">
        <x:f>IF(Z102="","",IF(Z102="Revisado","Sí","No"))</x:f>
      </x:c>
      <x:c r="AE102" s="12" t="str">
        <x:f>IF(ISNUMBER(Q102),YEAR(Q102),"")</x:f>
      </x:c>
      <x:c r="AF102" s="12" t="str">
        <x:f>IF(ISNUMBER(Q102),INT((MONTH(Q102)-1)/3)+1,"")</x:f>
      </x:c>
      <x:c r="AG102" s="12" t="str">
        <x:f>IF(ISNUMBER(R102),YEAR(R102),"")</x:f>
      </x:c>
      <x:c r="AH102" s="12" t="str">
        <x:f>IF(ISNUMBER(R102),INT((MONTH(R102)-1)/3)+1,"")</x:f>
      </x:c>
      <x:c r="AI102" s="15" t="str">
        <x:f>IF(A102="","",ROUND(SUMIFS('IRPF cobros'!$D$8:$D$107,'IRPF cobros'!$B$8:$B$107,A102,'IRPF cobros'!$I$8:$I$107,"Revisado"),2))</x:f>
      </x:c>
      <x:c r="AJ102" s="12" t="str">
        <x:f>IF(A102="","",IF('Instrucciones'!$B$7&lt;&gt;"Cobros/pagos confirmado","",IF(AND(ISNUMBER(O102),ISNUMBER(AI102),ABS(O102-AI102)&lt;=0.01),"","Revisar importe no imputado")))</x:f>
      </x:c>
    </x:row>
    <x:row r="103" ht="23" customHeight="1">
      <x:c r="A103" s="11"/>
      <x:c r="B103" s="11"/>
      <x:c r="C103" s="11"/>
      <x:c r="D103" s="11"/>
      <x:c r="E103" s="11"/>
      <x:c r="F103" s="14"/>
      <x:c r="G103" s="16"/>
      <x:c r="H103" s="11"/>
      <x:c r="I103" s="14"/>
      <x:c r="J103" s="14"/>
      <x:c r="K103" s="16"/>
      <x:c r="L103" s="14"/>
      <x:c r="M103" s="16"/>
      <x:c r="N103" s="14"/>
      <x:c r="O103" s="14"/>
      <x:c r="P103" s="14"/>
      <x:c r="Q103" s="13"/>
      <x:c r="R103" s="13"/>
      <x:c r="S103" s="11"/>
      <x:c r="T103" s="11"/>
      <x:c r="U103" s="14"/>
      <x:c r="V103" s="11"/>
      <x:c r="W103" s="15" t="str">
        <x:f>IF(COUNTA(A103:V103)=0,"",IF(D103="Ordinario",IF(H103="Calcular",IF(AND(ISNUMBER(F103),ISNUMBER(G103)),ROUND(F103*G103,2),"Pendiente"),IF(AND(H103="Documento",ISNUMBER(I103)),I103,"Pendiente")),IF(AND(OR(D103="Exenta",D103="No sujeta",D103="Otra revisada"),ISNUMBER(I103)),I103,"Pendiente")))</x:f>
      </x:c>
      <x:c r="X103" s="15" t="str">
        <x:f>IF(COUNTA(A103:V103)=0,"",IF(AND(ISNUMBER(J103),ISNUMBER(K103)),ROUND(J103*K103,2),"Pendiente"))</x:f>
      </x:c>
      <x:c r="Y103" s="15" t="str">
        <x:f>IF(COUNTA(A103:V103)=0,"",IF(D103="Ordinario",IF(AND(ISNUMBER(F103),ISNUMBER(W103),ISNUMBER(L103),ISNUMBER(N103)),ROUND(F103+W103+N103-L103,2),"Pendiente"),IF(ISNUMBER(U103),U103,"Pendiente")))</x:f>
      </x:c>
      <x:c r="Z103" s="12" t="str">
        <x:f>IF(COUNTA(A103:V103)=0,"",IF(OR(IF(ISNUMBER(W103),ROUND(W103,2)&lt;&gt;W103,FALSE),IF(ISNUMBER(J103),ROUND(J103,2)&lt;&gt;J103,FALSE),IF(ISNUMBER(U103),ROUND(U103,2)&lt;&gt;U103,FALSE)),"Revisar céntimos",IF(COUNTA(A103:V103)=0,"",IF(IF(AND(H103="Documento",D103="Ordinario",ISNUMBER(F103),ISNUMBER(G103),ISNUMBER(I103)),AND(ABS(ROUND(F103*G103,2)-I103)&gt;0.01,V103=""),FALSE),"Explicar cuota documento",IF(COUNTA(A103:V103)=0,"",IF(OR(NOT(ISNUMBER(K103)),K103&lt;0,K103&gt;1,NOT(ISNUMBER(M103)),M103&lt;0,M103&gt;1,NOT(OR(S103="Sí",S103="No"))),"Revisar tipos / bien",IF(COUNTA(A103:V103)=0,"",IF(OR(A103="",OR(ISNUMBER(FIND("*",A103)),ISNUMBER(FIND("?",A103))),COUNTIFS('Lineas'!$A$8:$A$107,A103)&lt;&gt;1),"ID línea inválido",IF(OR(B103="",COUNTIFS('Documentos'!$A$8:$A$107,B103)&lt;&gt;1),"Documento inexistente / duplicado",IF(OR(C103="",D103="",T103&lt;&gt;"Confirmado",AC103&lt;&gt;"Revisado"),"Completar / revisar",IF(OR(NOT(ISNUMBER(F103)),NOT(ISNUMBER(W103)),NOT(ISNUMBER(X103)),NOT(ISNUMBER(L103)),NOT(ISNUMBER(N103)),NOT(ISNUMBER(O103)),NOT(ISNUMBER(P103)),NOT(ISNUMBER(Q103)),NOT(ISNUMBER(R103)),NOT(ISNUMBER(Y103)),S103=""),"Faltan importes / fechas",IF(OR(AND(D103="Ordinario",OR(NOT(ISNUMBER(G103)),G103&lt;0,G103&gt;1)),AND(D103&lt;&gt;"Ordinario",E103=""),AND(OR(D103="Exenta",D103="No sujeta"),OR(G103&lt;&gt;"",W103&lt;&gt;0))),"Revisar tratamiento",IF(OR(AND(ABS(X103-L103)&gt;0.01,V103=""),AND(W103&gt;=0,OR(P103&lt;0,P103&gt;W103)),AND(W103&lt;0,OR(P103&gt;0,P103&lt;W103)),AND(S103="Sí",O103&lt;&gt;0)),"Revisar retención / deducción / bien",IF(OR(ROUND(F103,2)&lt;&gt;F103,ROUND(L103,2)&lt;&gt;L103,ROUND(N103,2)&lt;&gt;N103,ROUND(O103,2)&lt;&gt;O103,ROUND(P103,2)&lt;&gt;P103),"Revisar céntimos","Revisado"))))))))))))))</x:f>
      </x:c>
      <x:c r="AA103" s="12" t="str">
        <x:f>IF(B103="","",IF(COUNTIFS('Documentos'!$A$8:$A$107,B103)=1,INDEX('Documentos'!$B$8:$B$107,MATCH(B103,'Documentos'!$A$8:$A$107,0)),"Pendiente"))</x:f>
      </x:c>
      <x:c r="AB103" s="12" t="str">
        <x:f>IF(B103="","",IF(COUNTIFS('Documentos'!$A$8:$A$107,B103)=1,INDEX('Documentos'!$C$8:$C$107,MATCH(B103,'Documentos'!$A$8:$A$107,0)),"Pendiente"))</x:f>
      </x:c>
      <x:c r="AC103" s="12" t="str">
        <x:f>IF(B103="","",IF(COUNTIFS('Documentos'!$A$8:$A$107,B103)=1,INDEX('Documentos'!$T$8:$T$107,MATCH(B103,'Documentos'!$A$8:$A$107,0)),"Pendiente"))</x:f>
      </x:c>
      <x:c r="AD103" s="12" t="str">
        <x:f>IF(Z103="","",IF(Z103="Revisado","Sí","No"))</x:f>
      </x:c>
      <x:c r="AE103" s="12" t="str">
        <x:f>IF(ISNUMBER(Q103),YEAR(Q103),"")</x:f>
      </x:c>
      <x:c r="AF103" s="12" t="str">
        <x:f>IF(ISNUMBER(Q103),INT((MONTH(Q103)-1)/3)+1,"")</x:f>
      </x:c>
      <x:c r="AG103" s="12" t="str">
        <x:f>IF(ISNUMBER(R103),YEAR(R103),"")</x:f>
      </x:c>
      <x:c r="AH103" s="12" t="str">
        <x:f>IF(ISNUMBER(R103),INT((MONTH(R103)-1)/3)+1,"")</x:f>
      </x:c>
      <x:c r="AI103" s="15" t="str">
        <x:f>IF(A103="","",ROUND(SUMIFS('IRPF cobros'!$D$8:$D$107,'IRPF cobros'!$B$8:$B$107,A103,'IRPF cobros'!$I$8:$I$107,"Revisado"),2))</x:f>
      </x:c>
      <x:c r="AJ103" s="12" t="str">
        <x:f>IF(A103="","",IF('Instrucciones'!$B$7&lt;&gt;"Cobros/pagos confirmado","",IF(AND(ISNUMBER(O103),ISNUMBER(AI103),ABS(O103-AI103)&lt;=0.01),"","Revisar importe no imputado")))</x:f>
      </x:c>
    </x:row>
    <x:row r="104" ht="23" customHeight="1">
      <x:c r="A104" s="11"/>
      <x:c r="B104" s="11"/>
      <x:c r="C104" s="11"/>
      <x:c r="D104" s="11"/>
      <x:c r="E104" s="11"/>
      <x:c r="F104" s="14"/>
      <x:c r="G104" s="16"/>
      <x:c r="H104" s="11"/>
      <x:c r="I104" s="14"/>
      <x:c r="J104" s="14"/>
      <x:c r="K104" s="16"/>
      <x:c r="L104" s="14"/>
      <x:c r="M104" s="16"/>
      <x:c r="N104" s="14"/>
      <x:c r="O104" s="14"/>
      <x:c r="P104" s="14"/>
      <x:c r="Q104" s="13"/>
      <x:c r="R104" s="13"/>
      <x:c r="S104" s="11"/>
      <x:c r="T104" s="11"/>
      <x:c r="U104" s="14"/>
      <x:c r="V104" s="11"/>
      <x:c r="W104" s="15" t="str">
        <x:f>IF(COUNTA(A104:V104)=0,"",IF(D104="Ordinario",IF(H104="Calcular",IF(AND(ISNUMBER(F104),ISNUMBER(G104)),ROUND(F104*G104,2),"Pendiente"),IF(AND(H104="Documento",ISNUMBER(I104)),I104,"Pendiente")),IF(AND(OR(D104="Exenta",D104="No sujeta",D104="Otra revisada"),ISNUMBER(I104)),I104,"Pendiente")))</x:f>
      </x:c>
      <x:c r="X104" s="15" t="str">
        <x:f>IF(COUNTA(A104:V104)=0,"",IF(AND(ISNUMBER(J104),ISNUMBER(K104)),ROUND(J104*K104,2),"Pendiente"))</x:f>
      </x:c>
      <x:c r="Y104" s="15" t="str">
        <x:f>IF(COUNTA(A104:V104)=0,"",IF(D104="Ordinario",IF(AND(ISNUMBER(F104),ISNUMBER(W104),ISNUMBER(L104),ISNUMBER(N104)),ROUND(F104+W104+N104-L104,2),"Pendiente"),IF(ISNUMBER(U104),U104,"Pendiente")))</x:f>
      </x:c>
      <x:c r="Z104" s="12" t="str">
        <x:f>IF(COUNTA(A104:V104)=0,"",IF(OR(IF(ISNUMBER(W104),ROUND(W104,2)&lt;&gt;W104,FALSE),IF(ISNUMBER(J104),ROUND(J104,2)&lt;&gt;J104,FALSE),IF(ISNUMBER(U104),ROUND(U104,2)&lt;&gt;U104,FALSE)),"Revisar céntimos",IF(COUNTA(A104:V104)=0,"",IF(IF(AND(H104="Documento",D104="Ordinario",ISNUMBER(F104),ISNUMBER(G104),ISNUMBER(I104)),AND(ABS(ROUND(F104*G104,2)-I104)&gt;0.01,V104=""),FALSE),"Explicar cuota documento",IF(COUNTA(A104:V104)=0,"",IF(OR(NOT(ISNUMBER(K104)),K104&lt;0,K104&gt;1,NOT(ISNUMBER(M104)),M104&lt;0,M104&gt;1,NOT(OR(S104="Sí",S104="No"))),"Revisar tipos / bien",IF(COUNTA(A104:V104)=0,"",IF(OR(A104="",OR(ISNUMBER(FIND("*",A104)),ISNUMBER(FIND("?",A104))),COUNTIFS('Lineas'!$A$8:$A$107,A104)&lt;&gt;1),"ID línea inválido",IF(OR(B104="",COUNTIFS('Documentos'!$A$8:$A$107,B104)&lt;&gt;1),"Documento inexistente / duplicado",IF(OR(C104="",D104="",T104&lt;&gt;"Confirmado",AC104&lt;&gt;"Revisado"),"Completar / revisar",IF(OR(NOT(ISNUMBER(F104)),NOT(ISNUMBER(W104)),NOT(ISNUMBER(X104)),NOT(ISNUMBER(L104)),NOT(ISNUMBER(N104)),NOT(ISNUMBER(O104)),NOT(ISNUMBER(P104)),NOT(ISNUMBER(Q104)),NOT(ISNUMBER(R104)),NOT(ISNUMBER(Y104)),S104=""),"Faltan importes / fechas",IF(OR(AND(D104="Ordinario",OR(NOT(ISNUMBER(G104)),G104&lt;0,G104&gt;1)),AND(D104&lt;&gt;"Ordinario",E104=""),AND(OR(D104="Exenta",D104="No sujeta"),OR(G104&lt;&gt;"",W104&lt;&gt;0))),"Revisar tratamiento",IF(OR(AND(ABS(X104-L104)&gt;0.01,V104=""),AND(W104&gt;=0,OR(P104&lt;0,P104&gt;W104)),AND(W104&lt;0,OR(P104&gt;0,P104&lt;W104)),AND(S104="Sí",O104&lt;&gt;0)),"Revisar retención / deducción / bien",IF(OR(ROUND(F104,2)&lt;&gt;F104,ROUND(L104,2)&lt;&gt;L104,ROUND(N104,2)&lt;&gt;N104,ROUND(O104,2)&lt;&gt;O104,ROUND(P104,2)&lt;&gt;P104),"Revisar céntimos","Revisado"))))))))))))))</x:f>
      </x:c>
      <x:c r="AA104" s="12" t="str">
        <x:f>IF(B104="","",IF(COUNTIFS('Documentos'!$A$8:$A$107,B104)=1,INDEX('Documentos'!$B$8:$B$107,MATCH(B104,'Documentos'!$A$8:$A$107,0)),"Pendiente"))</x:f>
      </x:c>
      <x:c r="AB104" s="12" t="str">
        <x:f>IF(B104="","",IF(COUNTIFS('Documentos'!$A$8:$A$107,B104)=1,INDEX('Documentos'!$C$8:$C$107,MATCH(B104,'Documentos'!$A$8:$A$107,0)),"Pendiente"))</x:f>
      </x:c>
      <x:c r="AC104" s="12" t="str">
        <x:f>IF(B104="","",IF(COUNTIFS('Documentos'!$A$8:$A$107,B104)=1,INDEX('Documentos'!$T$8:$T$107,MATCH(B104,'Documentos'!$A$8:$A$107,0)),"Pendiente"))</x:f>
      </x:c>
      <x:c r="AD104" s="12" t="str">
        <x:f>IF(Z104="","",IF(Z104="Revisado","Sí","No"))</x:f>
      </x:c>
      <x:c r="AE104" s="12" t="str">
        <x:f>IF(ISNUMBER(Q104),YEAR(Q104),"")</x:f>
      </x:c>
      <x:c r="AF104" s="12" t="str">
        <x:f>IF(ISNUMBER(Q104),INT((MONTH(Q104)-1)/3)+1,"")</x:f>
      </x:c>
      <x:c r="AG104" s="12" t="str">
        <x:f>IF(ISNUMBER(R104),YEAR(R104),"")</x:f>
      </x:c>
      <x:c r="AH104" s="12" t="str">
        <x:f>IF(ISNUMBER(R104),INT((MONTH(R104)-1)/3)+1,"")</x:f>
      </x:c>
      <x:c r="AI104" s="15" t="str">
        <x:f>IF(A104="","",ROUND(SUMIFS('IRPF cobros'!$D$8:$D$107,'IRPF cobros'!$B$8:$B$107,A104,'IRPF cobros'!$I$8:$I$107,"Revisado"),2))</x:f>
      </x:c>
      <x:c r="AJ104" s="12" t="str">
        <x:f>IF(A104="","",IF('Instrucciones'!$B$7&lt;&gt;"Cobros/pagos confirmado","",IF(AND(ISNUMBER(O104),ISNUMBER(AI104),ABS(O104-AI104)&lt;=0.01),"","Revisar importe no imputado")))</x:f>
      </x:c>
    </x:row>
    <x:row r="105" ht="23" customHeight="1">
      <x:c r="A105" s="11"/>
      <x:c r="B105" s="11"/>
      <x:c r="C105" s="11"/>
      <x:c r="D105" s="11"/>
      <x:c r="E105" s="11"/>
      <x:c r="F105" s="14"/>
      <x:c r="G105" s="16"/>
      <x:c r="H105" s="11"/>
      <x:c r="I105" s="14"/>
      <x:c r="J105" s="14"/>
      <x:c r="K105" s="16"/>
      <x:c r="L105" s="14"/>
      <x:c r="M105" s="16"/>
      <x:c r="N105" s="14"/>
      <x:c r="O105" s="14"/>
      <x:c r="P105" s="14"/>
      <x:c r="Q105" s="13"/>
      <x:c r="R105" s="13"/>
      <x:c r="S105" s="11"/>
      <x:c r="T105" s="11"/>
      <x:c r="U105" s="14"/>
      <x:c r="V105" s="11"/>
      <x:c r="W105" s="15" t="str">
        <x:f>IF(COUNTA(A105:V105)=0,"",IF(D105="Ordinario",IF(H105="Calcular",IF(AND(ISNUMBER(F105),ISNUMBER(G105)),ROUND(F105*G105,2),"Pendiente"),IF(AND(H105="Documento",ISNUMBER(I105)),I105,"Pendiente")),IF(AND(OR(D105="Exenta",D105="No sujeta",D105="Otra revisada"),ISNUMBER(I105)),I105,"Pendiente")))</x:f>
      </x:c>
      <x:c r="X105" s="15" t="str">
        <x:f>IF(COUNTA(A105:V105)=0,"",IF(AND(ISNUMBER(J105),ISNUMBER(K105)),ROUND(J105*K105,2),"Pendiente"))</x:f>
      </x:c>
      <x:c r="Y105" s="15" t="str">
        <x:f>IF(COUNTA(A105:V105)=0,"",IF(D105="Ordinario",IF(AND(ISNUMBER(F105),ISNUMBER(W105),ISNUMBER(L105),ISNUMBER(N105)),ROUND(F105+W105+N105-L105,2),"Pendiente"),IF(ISNUMBER(U105),U105,"Pendiente")))</x:f>
      </x:c>
      <x:c r="Z105" s="12" t="str">
        <x:f>IF(COUNTA(A105:V105)=0,"",IF(OR(IF(ISNUMBER(W105),ROUND(W105,2)&lt;&gt;W105,FALSE),IF(ISNUMBER(J105),ROUND(J105,2)&lt;&gt;J105,FALSE),IF(ISNUMBER(U105),ROUND(U105,2)&lt;&gt;U105,FALSE)),"Revisar céntimos",IF(COUNTA(A105:V105)=0,"",IF(IF(AND(H105="Documento",D105="Ordinario",ISNUMBER(F105),ISNUMBER(G105),ISNUMBER(I105)),AND(ABS(ROUND(F105*G105,2)-I105)&gt;0.01,V105=""),FALSE),"Explicar cuota documento",IF(COUNTA(A105:V105)=0,"",IF(OR(NOT(ISNUMBER(K105)),K105&lt;0,K105&gt;1,NOT(ISNUMBER(M105)),M105&lt;0,M105&gt;1,NOT(OR(S105="Sí",S105="No"))),"Revisar tipos / bien",IF(COUNTA(A105:V105)=0,"",IF(OR(A105="",OR(ISNUMBER(FIND("*",A105)),ISNUMBER(FIND("?",A105))),COUNTIFS('Lineas'!$A$8:$A$107,A105)&lt;&gt;1),"ID línea inválido",IF(OR(B105="",COUNTIFS('Documentos'!$A$8:$A$107,B105)&lt;&gt;1),"Documento inexistente / duplicado",IF(OR(C105="",D105="",T105&lt;&gt;"Confirmado",AC105&lt;&gt;"Revisado"),"Completar / revisar",IF(OR(NOT(ISNUMBER(F105)),NOT(ISNUMBER(W105)),NOT(ISNUMBER(X105)),NOT(ISNUMBER(L105)),NOT(ISNUMBER(N105)),NOT(ISNUMBER(O105)),NOT(ISNUMBER(P105)),NOT(ISNUMBER(Q105)),NOT(ISNUMBER(R105)),NOT(ISNUMBER(Y105)),S105=""),"Faltan importes / fechas",IF(OR(AND(D105="Ordinario",OR(NOT(ISNUMBER(G105)),G105&lt;0,G105&gt;1)),AND(D105&lt;&gt;"Ordinario",E105=""),AND(OR(D105="Exenta",D105="No sujeta"),OR(G105&lt;&gt;"",W105&lt;&gt;0))),"Revisar tratamiento",IF(OR(AND(ABS(X105-L105)&gt;0.01,V105=""),AND(W105&gt;=0,OR(P105&lt;0,P105&gt;W105)),AND(W105&lt;0,OR(P105&gt;0,P105&lt;W105)),AND(S105="Sí",O105&lt;&gt;0)),"Revisar retención / deducción / bien",IF(OR(ROUND(F105,2)&lt;&gt;F105,ROUND(L105,2)&lt;&gt;L105,ROUND(N105,2)&lt;&gt;N105,ROUND(O105,2)&lt;&gt;O105,ROUND(P105,2)&lt;&gt;P105),"Revisar céntimos","Revisado"))))))))))))))</x:f>
      </x:c>
      <x:c r="AA105" s="12" t="str">
        <x:f>IF(B105="","",IF(COUNTIFS('Documentos'!$A$8:$A$107,B105)=1,INDEX('Documentos'!$B$8:$B$107,MATCH(B105,'Documentos'!$A$8:$A$107,0)),"Pendiente"))</x:f>
      </x:c>
      <x:c r="AB105" s="12" t="str">
        <x:f>IF(B105="","",IF(COUNTIFS('Documentos'!$A$8:$A$107,B105)=1,INDEX('Documentos'!$C$8:$C$107,MATCH(B105,'Documentos'!$A$8:$A$107,0)),"Pendiente"))</x:f>
      </x:c>
      <x:c r="AC105" s="12" t="str">
        <x:f>IF(B105="","",IF(COUNTIFS('Documentos'!$A$8:$A$107,B105)=1,INDEX('Documentos'!$T$8:$T$107,MATCH(B105,'Documentos'!$A$8:$A$107,0)),"Pendiente"))</x:f>
      </x:c>
      <x:c r="AD105" s="12" t="str">
        <x:f>IF(Z105="","",IF(Z105="Revisado","Sí","No"))</x:f>
      </x:c>
      <x:c r="AE105" s="12" t="str">
        <x:f>IF(ISNUMBER(Q105),YEAR(Q105),"")</x:f>
      </x:c>
      <x:c r="AF105" s="12" t="str">
        <x:f>IF(ISNUMBER(Q105),INT((MONTH(Q105)-1)/3)+1,"")</x:f>
      </x:c>
      <x:c r="AG105" s="12" t="str">
        <x:f>IF(ISNUMBER(R105),YEAR(R105),"")</x:f>
      </x:c>
      <x:c r="AH105" s="12" t="str">
        <x:f>IF(ISNUMBER(R105),INT((MONTH(R105)-1)/3)+1,"")</x:f>
      </x:c>
      <x:c r="AI105" s="15" t="str">
        <x:f>IF(A105="","",ROUND(SUMIFS('IRPF cobros'!$D$8:$D$107,'IRPF cobros'!$B$8:$B$107,A105,'IRPF cobros'!$I$8:$I$107,"Revisado"),2))</x:f>
      </x:c>
      <x:c r="AJ105" s="12" t="str">
        <x:f>IF(A105="","",IF('Instrucciones'!$B$7&lt;&gt;"Cobros/pagos confirmado","",IF(AND(ISNUMBER(O105),ISNUMBER(AI105),ABS(O105-AI105)&lt;=0.01),"","Revisar importe no imputado")))</x:f>
      </x:c>
    </x:row>
    <x:row r="106" ht="23" customHeight="1">
      <x:c r="A106" s="11"/>
      <x:c r="B106" s="11"/>
      <x:c r="C106" s="11"/>
      <x:c r="D106" s="11"/>
      <x:c r="E106" s="11"/>
      <x:c r="F106" s="14"/>
      <x:c r="G106" s="16"/>
      <x:c r="H106" s="11"/>
      <x:c r="I106" s="14"/>
      <x:c r="J106" s="14"/>
      <x:c r="K106" s="16"/>
      <x:c r="L106" s="14"/>
      <x:c r="M106" s="16"/>
      <x:c r="N106" s="14"/>
      <x:c r="O106" s="14"/>
      <x:c r="P106" s="14"/>
      <x:c r="Q106" s="13"/>
      <x:c r="R106" s="13"/>
      <x:c r="S106" s="11"/>
      <x:c r="T106" s="11"/>
      <x:c r="U106" s="14"/>
      <x:c r="V106" s="11"/>
      <x:c r="W106" s="15" t="str">
        <x:f>IF(COUNTA(A106:V106)=0,"",IF(D106="Ordinario",IF(H106="Calcular",IF(AND(ISNUMBER(F106),ISNUMBER(G106)),ROUND(F106*G106,2),"Pendiente"),IF(AND(H106="Documento",ISNUMBER(I106)),I106,"Pendiente")),IF(AND(OR(D106="Exenta",D106="No sujeta",D106="Otra revisada"),ISNUMBER(I106)),I106,"Pendiente")))</x:f>
      </x:c>
      <x:c r="X106" s="15" t="str">
        <x:f>IF(COUNTA(A106:V106)=0,"",IF(AND(ISNUMBER(J106),ISNUMBER(K106)),ROUND(J106*K106,2),"Pendiente"))</x:f>
      </x:c>
      <x:c r="Y106" s="15" t="str">
        <x:f>IF(COUNTA(A106:V106)=0,"",IF(D106="Ordinario",IF(AND(ISNUMBER(F106),ISNUMBER(W106),ISNUMBER(L106),ISNUMBER(N106)),ROUND(F106+W106+N106-L106,2),"Pendiente"),IF(ISNUMBER(U106),U106,"Pendiente")))</x:f>
      </x:c>
      <x:c r="Z106" s="12" t="str">
        <x:f>IF(COUNTA(A106:V106)=0,"",IF(OR(IF(ISNUMBER(W106),ROUND(W106,2)&lt;&gt;W106,FALSE),IF(ISNUMBER(J106),ROUND(J106,2)&lt;&gt;J106,FALSE),IF(ISNUMBER(U106),ROUND(U106,2)&lt;&gt;U106,FALSE)),"Revisar céntimos",IF(COUNTA(A106:V106)=0,"",IF(IF(AND(H106="Documento",D106="Ordinario",ISNUMBER(F106),ISNUMBER(G106),ISNUMBER(I106)),AND(ABS(ROUND(F106*G106,2)-I106)&gt;0.01,V106=""),FALSE),"Explicar cuota documento",IF(COUNTA(A106:V106)=0,"",IF(OR(NOT(ISNUMBER(K106)),K106&lt;0,K106&gt;1,NOT(ISNUMBER(M106)),M106&lt;0,M106&gt;1,NOT(OR(S106="Sí",S106="No"))),"Revisar tipos / bien",IF(COUNTA(A106:V106)=0,"",IF(OR(A106="",OR(ISNUMBER(FIND("*",A106)),ISNUMBER(FIND("?",A106))),COUNTIFS('Lineas'!$A$8:$A$107,A106)&lt;&gt;1),"ID línea inválido",IF(OR(B106="",COUNTIFS('Documentos'!$A$8:$A$107,B106)&lt;&gt;1),"Documento inexistente / duplicado",IF(OR(C106="",D106="",T106&lt;&gt;"Confirmado",AC106&lt;&gt;"Revisado"),"Completar / revisar",IF(OR(NOT(ISNUMBER(F106)),NOT(ISNUMBER(W106)),NOT(ISNUMBER(X106)),NOT(ISNUMBER(L106)),NOT(ISNUMBER(N106)),NOT(ISNUMBER(O106)),NOT(ISNUMBER(P106)),NOT(ISNUMBER(Q106)),NOT(ISNUMBER(R106)),NOT(ISNUMBER(Y106)),S106=""),"Faltan importes / fechas",IF(OR(AND(D106="Ordinario",OR(NOT(ISNUMBER(G106)),G106&lt;0,G106&gt;1)),AND(D106&lt;&gt;"Ordinario",E106=""),AND(OR(D106="Exenta",D106="No sujeta"),OR(G106&lt;&gt;"",W106&lt;&gt;0))),"Revisar tratamiento",IF(OR(AND(ABS(X106-L106)&gt;0.01,V106=""),AND(W106&gt;=0,OR(P106&lt;0,P106&gt;W106)),AND(W106&lt;0,OR(P106&gt;0,P106&lt;W106)),AND(S106="Sí",O106&lt;&gt;0)),"Revisar retención / deducción / bien",IF(OR(ROUND(F106,2)&lt;&gt;F106,ROUND(L106,2)&lt;&gt;L106,ROUND(N106,2)&lt;&gt;N106,ROUND(O106,2)&lt;&gt;O106,ROUND(P106,2)&lt;&gt;P106),"Revisar céntimos","Revisado"))))))))))))))</x:f>
      </x:c>
      <x:c r="AA106" s="12" t="str">
        <x:f>IF(B106="","",IF(COUNTIFS('Documentos'!$A$8:$A$107,B106)=1,INDEX('Documentos'!$B$8:$B$107,MATCH(B106,'Documentos'!$A$8:$A$107,0)),"Pendiente"))</x:f>
      </x:c>
      <x:c r="AB106" s="12" t="str">
        <x:f>IF(B106="","",IF(COUNTIFS('Documentos'!$A$8:$A$107,B106)=1,INDEX('Documentos'!$C$8:$C$107,MATCH(B106,'Documentos'!$A$8:$A$107,0)),"Pendiente"))</x:f>
      </x:c>
      <x:c r="AC106" s="12" t="str">
        <x:f>IF(B106="","",IF(COUNTIFS('Documentos'!$A$8:$A$107,B106)=1,INDEX('Documentos'!$T$8:$T$107,MATCH(B106,'Documentos'!$A$8:$A$107,0)),"Pendiente"))</x:f>
      </x:c>
      <x:c r="AD106" s="12" t="str">
        <x:f>IF(Z106="","",IF(Z106="Revisado","Sí","No"))</x:f>
      </x:c>
      <x:c r="AE106" s="12" t="str">
        <x:f>IF(ISNUMBER(Q106),YEAR(Q106),"")</x:f>
      </x:c>
      <x:c r="AF106" s="12" t="str">
        <x:f>IF(ISNUMBER(Q106),INT((MONTH(Q106)-1)/3)+1,"")</x:f>
      </x:c>
      <x:c r="AG106" s="12" t="str">
        <x:f>IF(ISNUMBER(R106),YEAR(R106),"")</x:f>
      </x:c>
      <x:c r="AH106" s="12" t="str">
        <x:f>IF(ISNUMBER(R106),INT((MONTH(R106)-1)/3)+1,"")</x:f>
      </x:c>
      <x:c r="AI106" s="15" t="str">
        <x:f>IF(A106="","",ROUND(SUMIFS('IRPF cobros'!$D$8:$D$107,'IRPF cobros'!$B$8:$B$107,A106,'IRPF cobros'!$I$8:$I$107,"Revisado"),2))</x:f>
      </x:c>
      <x:c r="AJ106" s="12" t="str">
        <x:f>IF(A106="","",IF('Instrucciones'!$B$7&lt;&gt;"Cobros/pagos confirmado","",IF(AND(ISNUMBER(O106),ISNUMBER(AI106),ABS(O106-AI106)&lt;=0.01),"","Revisar importe no imputado")))</x:f>
      </x:c>
    </x:row>
    <x:row r="107" ht="23" customHeight="1">
      <x:c r="A107" s="11"/>
      <x:c r="B107" s="11"/>
      <x:c r="C107" s="11"/>
      <x:c r="D107" s="11"/>
      <x:c r="E107" s="11"/>
      <x:c r="F107" s="14"/>
      <x:c r="G107" s="16"/>
      <x:c r="H107" s="11"/>
      <x:c r="I107" s="14"/>
      <x:c r="J107" s="14"/>
      <x:c r="K107" s="16"/>
      <x:c r="L107" s="14"/>
      <x:c r="M107" s="16"/>
      <x:c r="N107" s="14"/>
      <x:c r="O107" s="14"/>
      <x:c r="P107" s="14"/>
      <x:c r="Q107" s="13"/>
      <x:c r="R107" s="13"/>
      <x:c r="S107" s="11"/>
      <x:c r="T107" s="11"/>
      <x:c r="U107" s="14"/>
      <x:c r="V107" s="11"/>
      <x:c r="W107" s="15" t="str">
        <x:f>IF(COUNTA(A107:V107)=0,"",IF(D107="Ordinario",IF(H107="Calcular",IF(AND(ISNUMBER(F107),ISNUMBER(G107)),ROUND(F107*G107,2),"Pendiente"),IF(AND(H107="Documento",ISNUMBER(I107)),I107,"Pendiente")),IF(AND(OR(D107="Exenta",D107="No sujeta",D107="Otra revisada"),ISNUMBER(I107)),I107,"Pendiente")))</x:f>
      </x:c>
      <x:c r="X107" s="15" t="str">
        <x:f>IF(COUNTA(A107:V107)=0,"",IF(AND(ISNUMBER(J107),ISNUMBER(K107)),ROUND(J107*K107,2),"Pendiente"))</x:f>
      </x:c>
      <x:c r="Y107" s="15" t="str">
        <x:f>IF(COUNTA(A107:V107)=0,"",IF(D107="Ordinario",IF(AND(ISNUMBER(F107),ISNUMBER(W107),ISNUMBER(L107),ISNUMBER(N107)),ROUND(F107+W107+N107-L107,2),"Pendiente"),IF(ISNUMBER(U107),U107,"Pendiente")))</x:f>
      </x:c>
      <x:c r="Z107" s="12" t="str">
        <x:f>IF(COUNTA(A107:V107)=0,"",IF(OR(IF(ISNUMBER(W107),ROUND(W107,2)&lt;&gt;W107,FALSE),IF(ISNUMBER(J107),ROUND(J107,2)&lt;&gt;J107,FALSE),IF(ISNUMBER(U107),ROUND(U107,2)&lt;&gt;U107,FALSE)),"Revisar céntimos",IF(COUNTA(A107:V107)=0,"",IF(IF(AND(H107="Documento",D107="Ordinario",ISNUMBER(F107),ISNUMBER(G107),ISNUMBER(I107)),AND(ABS(ROUND(F107*G107,2)-I107)&gt;0.01,V107=""),FALSE),"Explicar cuota documento",IF(COUNTA(A107:V107)=0,"",IF(OR(NOT(ISNUMBER(K107)),K107&lt;0,K107&gt;1,NOT(ISNUMBER(M107)),M107&lt;0,M107&gt;1,NOT(OR(S107="Sí",S107="No"))),"Revisar tipos / bien",IF(COUNTA(A107:V107)=0,"",IF(OR(A107="",OR(ISNUMBER(FIND("*",A107)),ISNUMBER(FIND("?",A107))),COUNTIFS('Lineas'!$A$8:$A$107,A107)&lt;&gt;1),"ID línea inválido",IF(OR(B107="",COUNTIFS('Documentos'!$A$8:$A$107,B107)&lt;&gt;1),"Documento inexistente / duplicado",IF(OR(C107="",D107="",T107&lt;&gt;"Confirmado",AC107&lt;&gt;"Revisado"),"Completar / revisar",IF(OR(NOT(ISNUMBER(F107)),NOT(ISNUMBER(W107)),NOT(ISNUMBER(X107)),NOT(ISNUMBER(L107)),NOT(ISNUMBER(N107)),NOT(ISNUMBER(O107)),NOT(ISNUMBER(P107)),NOT(ISNUMBER(Q107)),NOT(ISNUMBER(R107)),NOT(ISNUMBER(Y107)),S107=""),"Faltan importes / fechas",IF(OR(AND(D107="Ordinario",OR(NOT(ISNUMBER(G107)),G107&lt;0,G107&gt;1)),AND(D107&lt;&gt;"Ordinario",E107=""),AND(OR(D107="Exenta",D107="No sujeta"),OR(G107&lt;&gt;"",W107&lt;&gt;0))),"Revisar tratamiento",IF(OR(AND(ABS(X107-L107)&gt;0.01,V107=""),AND(W107&gt;=0,OR(P107&lt;0,P107&gt;W107)),AND(W107&lt;0,OR(P107&gt;0,P107&lt;W107)),AND(S107="Sí",O107&lt;&gt;0)),"Revisar retención / deducción / bien",IF(OR(ROUND(F107,2)&lt;&gt;F107,ROUND(L107,2)&lt;&gt;L107,ROUND(N107,2)&lt;&gt;N107,ROUND(O107,2)&lt;&gt;O107,ROUND(P107,2)&lt;&gt;P107),"Revisar céntimos","Revisado"))))))))))))))</x:f>
      </x:c>
      <x:c r="AA107" s="12" t="str">
        <x:f>IF(B107="","",IF(COUNTIFS('Documentos'!$A$8:$A$107,B107)=1,INDEX('Documentos'!$B$8:$B$107,MATCH(B107,'Documentos'!$A$8:$A$107,0)),"Pendiente"))</x:f>
      </x:c>
      <x:c r="AB107" s="12" t="str">
        <x:f>IF(B107="","",IF(COUNTIFS('Documentos'!$A$8:$A$107,B107)=1,INDEX('Documentos'!$C$8:$C$107,MATCH(B107,'Documentos'!$A$8:$A$107,0)),"Pendiente"))</x:f>
      </x:c>
      <x:c r="AC107" s="12" t="str">
        <x:f>IF(B107="","",IF(COUNTIFS('Documentos'!$A$8:$A$107,B107)=1,INDEX('Documentos'!$T$8:$T$107,MATCH(B107,'Documentos'!$A$8:$A$107,0)),"Pendiente"))</x:f>
      </x:c>
      <x:c r="AD107" s="12" t="str">
        <x:f>IF(Z107="","",IF(Z107="Revisado","Sí","No"))</x:f>
      </x:c>
      <x:c r="AE107" s="12" t="str">
        <x:f>IF(ISNUMBER(Q107),YEAR(Q107),"")</x:f>
      </x:c>
      <x:c r="AF107" s="12" t="str">
        <x:f>IF(ISNUMBER(Q107),INT((MONTH(Q107)-1)/3)+1,"")</x:f>
      </x:c>
      <x:c r="AG107" s="12" t="str">
        <x:f>IF(ISNUMBER(R107),YEAR(R107),"")</x:f>
      </x:c>
      <x:c r="AH107" s="12" t="str">
        <x:f>IF(ISNUMBER(R107),INT((MONTH(R107)-1)/3)+1,"")</x:f>
      </x:c>
      <x:c r="AI107" s="15" t="str">
        <x:f>IF(A107="","",ROUND(SUMIFS('IRPF cobros'!$D$8:$D$107,'IRPF cobros'!$B$8:$B$107,A107,'IRPF cobros'!$I$8:$I$107,"Revisado"),2))</x:f>
      </x:c>
      <x:c r="AJ107" s="12" t="str">
        <x:f>IF(A107="","",IF('Instrucciones'!$B$7&lt;&gt;"Cobros/pagos confirmado","",IF(AND(ISNUMBER(O107),ISNUMBER(AI107),ABS(O107-AI107)&lt;=0.01),"","Revisar importe no imputado")))</x:f>
      </x:c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</x:row>
  </x:sheetData>
  <x:conditionalFormatting sqref="Z8:Z107">
    <x:cfRule type="expression" dxfId="8" priority="1">
      <x:formula>AND(Z8&lt;&gt;"",Z8&lt;&gt;"Revisado")</x:formula>
    </x:cfRule>
  </x:conditionalFormatting>
  <x:dataValidations count="4">
    <x:dataValidation type="list" sqref="D8:D107">
      <x:formula1>"Ordinario,Exenta,No sujeta,Otra revisada"</x:formula1>
    </x:dataValidation>
    <x:dataValidation type="list" sqref="H8:H107">
      <x:formula1>"Calcular,Documento"</x:formula1>
    </x:dataValidation>
    <x:dataValidation type="list" sqref="S8:S107">
      <x:formula1>"No,Sí"</x:formula1>
    </x:dataValidation>
    <x:dataValidation type="list" sqref="T8:T107">
      <x:formula1>"Pendiente,Confirmado"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369e4636f44dc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30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3" t="str">
        <x:v>Caja</x:v>
      </x:c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 t="str">
        <x:v>Amarillo: escribe. Gris: fórmula. Ejemplos ficticios precargados; lee Instrucciones antes de sustituirlos.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3" customHeight="1">
      <x:c r="A5" s="2" t="str">
        <x:v>100 filas disponibles (8–107). No escribas fuera de la tabla ni borres las columnas grises.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46" customHeight="1">
      <x:c r="A7" s="8" t="str">
        <x:v>ID movimiento</x:v>
      </x:c>
      <x:c r="B7" s="8" t="str">
        <x:v>ID documento</x:v>
      </x:c>
      <x:c r="C7" s="8" t="str">
        <x:v>Fecha cobro / pago</x:v>
      </x:c>
      <x:c r="D7" s="8" t="str">
        <x:v>Importe EUR con signo</x:v>
      </x:c>
      <x:c r="E7" s="8" t="str">
        <x:v>Medio</x:v>
      </x:c>
      <x:c r="F7" s="8" t="str">
        <x:v>Referencia medio</x:v>
      </x:c>
      <x:c r="G7" s="8" t="str">
        <x:v>Moneda</x:v>
      </x:c>
      <x:c r="H7" s="8" t="str">
        <x:v>Importe original</x:v>
      </x:c>
      <x:c r="I7" s="8" t="str">
        <x:v>Referencia cambio EUR</x:v>
      </x:c>
      <x:c r="J7" s="8" t="str">
        <x:v>Notas</x:v>
      </x:c>
      <x:c r="K7" s="8" t="str">
        <x:v>Datos movimiento</x:v>
      </x:c>
      <x:c r="L7" s="8" t="str">
        <x:v>Ingreso / Gasto</x:v>
      </x:c>
      <x:c r="M7" s="8" t="str">
        <x:v>Actividad ID</x:v>
      </x:c>
      <x:c r="N7" s="8" t="str">
        <x:v>Año</x:v>
      </x:c>
      <x:c r="O7" s="8" t="str">
        <x:v>Trimestre</x:v>
      </x:c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</x:row>
    <x:row r="8" ht="23" customHeight="1">
      <x:c r="A8" s="11" t="str">
        <x:v>C1</x:v>
      </x:c>
      <x:c r="B8" s="11" t="str">
        <x:v>D1</x:v>
      </x:c>
      <x:c r="C8" s="13" t="n">
        <x:v>46385</x:v>
      </x:c>
      <x:c r="D8" s="14" t="n">
        <x:v>500</x:v>
      </x:c>
      <x:c r="E8" s="11" t="str">
        <x:v>Transferencia</x:v>
      </x:c>
      <x:c r="F8" s="11" t="str">
        <x:v>REF-FICTICIA</x:v>
      </x:c>
      <x:c r="G8" s="11" t="str">
        <x:v>EUR</x:v>
      </x:c>
      <x:c r="H8" s="14"/>
      <x:c r="I8" s="11" t="str"/>
      <x:c r="J8" s="11" t="str">
        <x:v>Ejemplo ficticio</x:v>
      </x:c>
      <x:c r="K8" s="12" t="str">
        <x:f>IF(COUNTA(A8:J8)=0,"",IF(AND(COUNTIFS('Documentos'!$A$8:$A$107,B8)=1,IFERROR(INDEX('Documentos'!$T$8:$T$107,MATCH(B8,'Documentos'!$A$8:$A$107,0)),"")&lt;&gt;"Revisado"),"Revisar documento",IF(COUNTA(A8:J8)=0,"",IF(OR(A8="",OR(ISNUMBER(FIND("*",A8)),ISNUMBER(FIND("?",A8))),COUNTIFS('Caja'!$A$8:$A$107,A8)&lt;&gt;1),"ID inválido / duplicado",IF(OR(B8="",COUNTIFS('Documentos'!$A$8:$A$107,B8)&lt;&gt;1),"Documento inexistente",IF(OR(NOT(ISNUMBER(C8)),NOT(ISNUMBER(D8)),E8="",F8="",G8="",AND(G8&lt;&gt;"EUR",OR(NOT(ISNUMBER(H8)),I8=""))),"Completar movimiento",IF(ROUND(D8,2)&lt;&gt;D8,"Revisar céntimos","Revisado")))))))</x:f>
        <x:v>Revisado</x:v>
      </x:c>
      <x:c r="L8" s="12" t="str">
        <x:f>IF(B8="","",IF(COUNTIFS('Documentos'!$A$8:$A$107,B8)=1,INDEX('Documentos'!$B$8:$B$107,MATCH(B8,'Documentos'!$A$8:$A$107,0)),"Pendiente"))</x:f>
        <x:v>Ingreso</x:v>
      </x:c>
      <x:c r="M8" s="12" t="str">
        <x:f>IF(B8="","",IF(COUNTIFS('Documentos'!$A$8:$A$107,B8)=1,INDEX('Documentos'!$C$8:$C$107,MATCH(B8,'Documentos'!$A$8:$A$107,0)),"Pendiente"))</x:f>
        <x:v>ACT1</x:v>
      </x:c>
      <x:c r="N8" s="12" t="n">
        <x:f>IF(ISNUMBER(C8),YEAR(C8),"")</x:f>
        <x:v>2026</x:v>
      </x:c>
      <x:c r="O8" s="12" t="n">
        <x:f>IF(ISNUMBER(C8),INT((MONTH(C8)-1)/3)+1,"")</x:f>
        <x:v>4</x:v>
      </x:c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</x:row>
    <x:row r="9" ht="23" customHeight="1">
      <x:c r="A9" s="11" t="str">
        <x:v>C2</x:v>
      </x:c>
      <x:c r="B9" s="11" t="str">
        <x:v>D1</x:v>
      </x:c>
      <x:c r="C9" s="13" t="n">
        <x:v>46402</x:v>
      </x:c>
      <x:c r="D9" s="14" t="n">
        <x:v>560</x:v>
      </x:c>
      <x:c r="E9" s="11" t="str">
        <x:v>Transferencia</x:v>
      </x:c>
      <x:c r="F9" s="11" t="str">
        <x:v>REF-FICTICIA</x:v>
      </x:c>
      <x:c r="G9" s="11" t="str">
        <x:v>EUR</x:v>
      </x:c>
      <x:c r="H9" s="14"/>
      <x:c r="I9" s="11" t="str"/>
      <x:c r="J9" s="11" t="str">
        <x:v>Ejemplo ficticio</x:v>
      </x:c>
      <x:c r="K9" s="12" t="str">
        <x:f>IF(COUNTA(A9:J9)=0,"",IF(AND(COUNTIFS('Documentos'!$A$8:$A$107,B9)=1,IFERROR(INDEX('Documentos'!$T$8:$T$107,MATCH(B9,'Documentos'!$A$8:$A$107,0)),"")&lt;&gt;"Revisado"),"Revisar documento",IF(COUNTA(A9:J9)=0,"",IF(OR(A9="",OR(ISNUMBER(FIND("*",A9)),ISNUMBER(FIND("?",A9))),COUNTIFS('Caja'!$A$8:$A$107,A9)&lt;&gt;1),"ID inválido / duplicado",IF(OR(B9="",COUNTIFS('Documentos'!$A$8:$A$107,B9)&lt;&gt;1),"Documento inexistente",IF(OR(NOT(ISNUMBER(C9)),NOT(ISNUMBER(D9)),E9="",F9="",G9="",AND(G9&lt;&gt;"EUR",OR(NOT(ISNUMBER(H9)),I9=""))),"Completar movimiento",IF(ROUND(D9,2)&lt;&gt;D9,"Revisar céntimos","Revisado")))))))</x:f>
        <x:v>Revisado</x:v>
      </x:c>
      <x:c r="L9" s="12" t="str">
        <x:f>IF(B9="","",IF(COUNTIFS('Documentos'!$A$8:$A$107,B9)=1,INDEX('Documentos'!$B$8:$B$107,MATCH(B9,'Documentos'!$A$8:$A$107,0)),"Pendiente"))</x:f>
        <x:v>Ingreso</x:v>
      </x:c>
      <x:c r="M9" s="12" t="str">
        <x:f>IF(B9="","",IF(COUNTIFS('Documentos'!$A$8:$A$107,B9)=1,INDEX('Documentos'!$C$8:$C$107,MATCH(B9,'Documentos'!$A$8:$A$107,0)),"Pendiente"))</x:f>
        <x:v>ACT1</x:v>
      </x:c>
      <x:c r="N9" s="12" t="n">
        <x:f>IF(ISNUMBER(C9),YEAR(C9),"")</x:f>
        <x:v>2027</x:v>
      </x:c>
      <x:c r="O9" s="12" t="n">
        <x:f>IF(ISNUMBER(C9),INT((MONTH(C9)-1)/3)+1,"")</x:f>
        <x:v>1</x:v>
      </x:c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</x:row>
    <x:row r="10" ht="23" customHeight="1">
      <x:c r="A10" s="11" t="str">
        <x:v>C3</x:v>
      </x:c>
      <x:c r="B10" s="11" t="str">
        <x:v>D3</x:v>
      </x:c>
      <x:c r="C10" s="13" t="n">
        <x:v>46090</x:v>
      </x:c>
      <x:c r="D10" s="14" t="n">
        <x:v>121</x:v>
      </x:c>
      <x:c r="E10" s="11" t="str">
        <x:v>Transferencia</x:v>
      </x:c>
      <x:c r="F10" s="11" t="str">
        <x:v>REF-FICTICIA</x:v>
      </x:c>
      <x:c r="G10" s="11" t="str">
        <x:v>EUR</x:v>
      </x:c>
      <x:c r="H10" s="14"/>
      <x:c r="I10" s="11" t="str"/>
      <x:c r="J10" s="11" t="str">
        <x:v>Ejemplo ficticio</x:v>
      </x:c>
      <x:c r="K10" s="12" t="str">
        <x:f>IF(COUNTA(A10:J10)=0,"",IF(AND(COUNTIFS('Documentos'!$A$8:$A$107,B10)=1,IFERROR(INDEX('Documentos'!$T$8:$T$107,MATCH(B10,'Documentos'!$A$8:$A$107,0)),"")&lt;&gt;"Revisado"),"Revisar documento",IF(COUNTA(A10:J10)=0,"",IF(OR(A10="",OR(ISNUMBER(FIND("*",A10)),ISNUMBER(FIND("?",A10))),COUNTIFS('Caja'!$A$8:$A$107,A10)&lt;&gt;1),"ID inválido / duplicado",IF(OR(B10="",COUNTIFS('Documentos'!$A$8:$A$107,B10)&lt;&gt;1),"Documento inexistente",IF(OR(NOT(ISNUMBER(C10)),NOT(ISNUMBER(D10)),E10="",F10="",G10="",AND(G10&lt;&gt;"EUR",OR(NOT(ISNUMBER(H10)),I10=""))),"Completar movimiento",IF(ROUND(D10,2)&lt;&gt;D10,"Revisar céntimos","Revisado")))))))</x:f>
        <x:v>Revisado</x:v>
      </x:c>
      <x:c r="L10" s="12" t="str">
        <x:f>IF(B10="","",IF(COUNTIFS('Documentos'!$A$8:$A$107,B10)=1,INDEX('Documentos'!$B$8:$B$107,MATCH(B10,'Documentos'!$A$8:$A$107,0)),"Pendiente"))</x:f>
        <x:v>Gasto</x:v>
      </x:c>
      <x:c r="M10" s="12" t="str">
        <x:f>IF(B10="","",IF(COUNTIFS('Documentos'!$A$8:$A$107,B10)=1,INDEX('Documentos'!$C$8:$C$107,MATCH(B10,'Documentos'!$A$8:$A$107,0)),"Pendiente"))</x:f>
        <x:v>ACT1</x:v>
      </x:c>
      <x:c r="N10" s="12" t="n">
        <x:f>IF(ISNUMBER(C10),YEAR(C10),"")</x:f>
        <x:v>2026</x:v>
      </x:c>
      <x:c r="O10" s="12" t="n">
        <x:f>IF(ISNUMBER(C10),INT((MONTH(C10)-1)/3)+1,"")</x:f>
        <x:v>1</x:v>
      </x:c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</x:row>
    <x:row r="11" ht="23" customHeight="1">
      <x:c r="A11" s="11" t="str">
        <x:v>C4</x:v>
      </x:c>
      <x:c r="B11" s="11" t="str">
        <x:v>A6</x:v>
      </x:c>
      <x:c r="C11" s="13" t="n">
        <x:v>46174</x:v>
      </x:c>
      <x:c r="D11" s="14" t="n">
        <x:v>242</x:v>
      </x:c>
      <x:c r="E11" s="11" t="str">
        <x:v>Transferencia</x:v>
      </x:c>
      <x:c r="F11" s="11" t="str">
        <x:v>REF-FICTICIA</x:v>
      </x:c>
      <x:c r="G11" s="11" t="str">
        <x:v>EUR</x:v>
      </x:c>
      <x:c r="H11" s="14"/>
      <x:c r="I11" s="11" t="str"/>
      <x:c r="J11" s="11" t="str">
        <x:v>Ejemplo ficticio</x:v>
      </x:c>
      <x:c r="K11" s="12" t="str">
        <x:f>IF(COUNTA(A11:J11)=0,"",IF(AND(COUNTIFS('Documentos'!$A$8:$A$107,B11)=1,IFERROR(INDEX('Documentos'!$T$8:$T$107,MATCH(B11,'Documentos'!$A$8:$A$107,0)),"")&lt;&gt;"Revisado"),"Revisar documento",IF(COUNTA(A11:J11)=0,"",IF(OR(A11="",OR(ISNUMBER(FIND("*",A11)),ISNUMBER(FIND("?",A11))),COUNTIFS('Caja'!$A$8:$A$107,A11)&lt;&gt;1),"ID inválido / duplicado",IF(OR(B11="",COUNTIFS('Documentos'!$A$8:$A$107,B11)&lt;&gt;1),"Documento inexistente",IF(OR(NOT(ISNUMBER(C11)),NOT(ISNUMBER(D11)),E11="",F11="",G11="",AND(G11&lt;&gt;"EUR",OR(NOT(ISNUMBER(H11)),I11=""))),"Completar movimiento",IF(ROUND(D11,2)&lt;&gt;D11,"Revisar céntimos","Revisado")))))))</x:f>
        <x:v>Revisado</x:v>
      </x:c>
      <x:c r="L11" s="12" t="str">
        <x:f>IF(B11="","",IF(COUNTIFS('Documentos'!$A$8:$A$107,B11)=1,INDEX('Documentos'!$B$8:$B$107,MATCH(B11,'Documentos'!$A$8:$A$107,0)),"Pendiente"))</x:f>
        <x:v>Ingreso</x:v>
      </x:c>
      <x:c r="M11" s="12" t="str">
        <x:f>IF(B11="","",IF(COUNTIFS('Documentos'!$A$8:$A$107,B11)=1,INDEX('Documentos'!$C$8:$C$107,MATCH(B11,'Documentos'!$A$8:$A$107,0)),"Pendiente"))</x:f>
        <x:v>ACT1</x:v>
      </x:c>
      <x:c r="N11" s="12" t="n">
        <x:f>IF(ISNUMBER(C11),YEAR(C11),"")</x:f>
        <x:v>2026</x:v>
      </x:c>
      <x:c r="O11" s="12" t="n">
        <x:f>IF(ISNUMBER(C11),INT((MONTH(C11)-1)/3)+1,"")</x:f>
        <x:v>2</x:v>
      </x:c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</x:row>
    <x:row r="12" ht="23" customHeight="1">
      <x:c r="A12" s="11" t="str">
        <x:v>C5</x:v>
      </x:c>
      <x:c r="B12" s="11" t="str">
        <x:v>F6</x:v>
      </x:c>
      <x:c r="C12" s="13" t="n">
        <x:v>46203</x:v>
      </x:c>
      <x:c r="D12" s="14" t="n">
        <x:v>363</x:v>
      </x:c>
      <x:c r="E12" s="11" t="str">
        <x:v>Transferencia</x:v>
      </x:c>
      <x:c r="F12" s="11" t="str">
        <x:v>REF-FICTICIA</x:v>
      </x:c>
      <x:c r="G12" s="11" t="str">
        <x:v>EUR</x:v>
      </x:c>
      <x:c r="H12" s="14"/>
      <x:c r="I12" s="11" t="str"/>
      <x:c r="J12" s="11" t="str">
        <x:v>Ejemplo ficticio</x:v>
      </x:c>
      <x:c r="K12" s="12" t="str">
        <x:f>IF(COUNTA(A12:J12)=0,"",IF(AND(COUNTIFS('Documentos'!$A$8:$A$107,B12)=1,IFERROR(INDEX('Documentos'!$T$8:$T$107,MATCH(B12,'Documentos'!$A$8:$A$107,0)),"")&lt;&gt;"Revisado"),"Revisar documento",IF(COUNTA(A12:J12)=0,"",IF(OR(A12="",OR(ISNUMBER(FIND("*",A12)),ISNUMBER(FIND("?",A12))),COUNTIFS('Caja'!$A$8:$A$107,A12)&lt;&gt;1),"ID inválido / duplicado",IF(OR(B12="",COUNTIFS('Documentos'!$A$8:$A$107,B12)&lt;&gt;1),"Documento inexistente",IF(OR(NOT(ISNUMBER(C12)),NOT(ISNUMBER(D12)),E12="",F12="",G12="",AND(G12&lt;&gt;"EUR",OR(NOT(ISNUMBER(H12)),I12=""))),"Completar movimiento",IF(ROUND(D12,2)&lt;&gt;D12,"Revisar céntimos","Revisado")))))))</x:f>
        <x:v>Revisado</x:v>
      </x:c>
      <x:c r="L12" s="12" t="str">
        <x:f>IF(B12="","",IF(COUNTIFS('Documentos'!$A$8:$A$107,B12)=1,INDEX('Documentos'!$B$8:$B$107,MATCH(B12,'Documentos'!$A$8:$A$107,0)),"Pendiente"))</x:f>
        <x:v>Ingreso</x:v>
      </x:c>
      <x:c r="M12" s="12" t="str">
        <x:f>IF(B12="","",IF(COUNTIFS('Documentos'!$A$8:$A$107,B12)=1,INDEX('Documentos'!$C$8:$C$107,MATCH(B12,'Documentos'!$A$8:$A$107,0)),"Pendiente"))</x:f>
        <x:v>ACT1</x:v>
      </x:c>
      <x:c r="N12" s="12" t="n">
        <x:f>IF(ISNUMBER(C12),YEAR(C12),"")</x:f>
        <x:v>2026</x:v>
      </x:c>
      <x:c r="O12" s="12" t="n">
        <x:f>IF(ISNUMBER(C12),INT((MONTH(C12)-1)/3)+1,"")</x:f>
        <x:v>2</x:v>
      </x:c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</x:row>
    <x:row r="13" ht="23" customHeight="1">
      <x:c r="A13" s="11"/>
      <x:c r="B13" s="11"/>
      <x:c r="C13" s="13"/>
      <x:c r="D13" s="14"/>
      <x:c r="E13" s="11"/>
      <x:c r="F13" s="11"/>
      <x:c r="G13" s="11"/>
      <x:c r="H13" s="14"/>
      <x:c r="I13" s="11"/>
      <x:c r="J13" s="11"/>
      <x:c r="K13" s="12" t="str">
        <x:f>IF(COUNTA(A13:J13)=0,"",IF(AND(COUNTIFS('Documentos'!$A$8:$A$107,B13)=1,IFERROR(INDEX('Documentos'!$T$8:$T$107,MATCH(B13,'Documentos'!$A$8:$A$107,0)),"")&lt;&gt;"Revisado"),"Revisar documento",IF(COUNTA(A13:J13)=0,"",IF(OR(A13="",OR(ISNUMBER(FIND("*",A13)),ISNUMBER(FIND("?",A13))),COUNTIFS('Caja'!$A$8:$A$107,A13)&lt;&gt;1),"ID inválido / duplicado",IF(OR(B13="",COUNTIFS('Documentos'!$A$8:$A$107,B13)&lt;&gt;1),"Documento inexistente",IF(OR(NOT(ISNUMBER(C13)),NOT(ISNUMBER(D13)),E13="",F13="",G13="",AND(G13&lt;&gt;"EUR",OR(NOT(ISNUMBER(H13)),I13=""))),"Completar movimiento",IF(ROUND(D13,2)&lt;&gt;D13,"Revisar céntimos","Revisado")))))))</x:f>
      </x:c>
      <x:c r="L13" s="12" t="str">
        <x:f>IF(B13="","",IF(COUNTIFS('Documentos'!$A$8:$A$107,B13)=1,INDEX('Documentos'!$B$8:$B$107,MATCH(B13,'Documentos'!$A$8:$A$107,0)),"Pendiente"))</x:f>
      </x:c>
      <x:c r="M13" s="12" t="str">
        <x:f>IF(B13="","",IF(COUNTIFS('Documentos'!$A$8:$A$107,B13)=1,INDEX('Documentos'!$C$8:$C$107,MATCH(B13,'Documentos'!$A$8:$A$107,0)),"Pendiente"))</x:f>
      </x:c>
      <x:c r="N13" s="12" t="str">
        <x:f>IF(ISNUMBER(C13),YEAR(C13),"")</x:f>
      </x:c>
      <x:c r="O13" s="12" t="str">
        <x:f>IF(ISNUMBER(C13),INT((MONTH(C13)-1)/3)+1,"")</x:f>
      </x:c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23" customHeight="1">
      <x:c r="A14" s="11"/>
      <x:c r="B14" s="11"/>
      <x:c r="C14" s="13"/>
      <x:c r="D14" s="14"/>
      <x:c r="E14" s="11"/>
      <x:c r="F14" s="11"/>
      <x:c r="G14" s="11"/>
      <x:c r="H14" s="14"/>
      <x:c r="I14" s="11"/>
      <x:c r="J14" s="11"/>
      <x:c r="K14" s="12" t="str">
        <x:f>IF(COUNTA(A14:J14)=0,"",IF(AND(COUNTIFS('Documentos'!$A$8:$A$107,B14)=1,IFERROR(INDEX('Documentos'!$T$8:$T$107,MATCH(B14,'Documentos'!$A$8:$A$107,0)),"")&lt;&gt;"Revisado"),"Revisar documento",IF(COUNTA(A14:J14)=0,"",IF(OR(A14="",OR(ISNUMBER(FIND("*",A14)),ISNUMBER(FIND("?",A14))),COUNTIFS('Caja'!$A$8:$A$107,A14)&lt;&gt;1),"ID inválido / duplicado",IF(OR(B14="",COUNTIFS('Documentos'!$A$8:$A$107,B14)&lt;&gt;1),"Documento inexistente",IF(OR(NOT(ISNUMBER(C14)),NOT(ISNUMBER(D14)),E14="",F14="",G14="",AND(G14&lt;&gt;"EUR",OR(NOT(ISNUMBER(H14)),I14=""))),"Completar movimiento",IF(ROUND(D14,2)&lt;&gt;D14,"Revisar céntimos","Revisado")))))))</x:f>
      </x:c>
      <x:c r="L14" s="12" t="str">
        <x:f>IF(B14="","",IF(COUNTIFS('Documentos'!$A$8:$A$107,B14)=1,INDEX('Documentos'!$B$8:$B$107,MATCH(B14,'Documentos'!$A$8:$A$107,0)),"Pendiente"))</x:f>
      </x:c>
      <x:c r="M14" s="12" t="str">
        <x:f>IF(B14="","",IF(COUNTIFS('Documentos'!$A$8:$A$107,B14)=1,INDEX('Documentos'!$C$8:$C$107,MATCH(B14,'Documentos'!$A$8:$A$107,0)),"Pendiente"))</x:f>
      </x:c>
      <x:c r="N14" s="12" t="str">
        <x:f>IF(ISNUMBER(C14),YEAR(C14),"")</x:f>
      </x:c>
      <x:c r="O14" s="12" t="str">
        <x:f>IF(ISNUMBER(C14),INT((MONTH(C14)-1)/3)+1,"")</x:f>
      </x:c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23" customHeight="1">
      <x:c r="A15" s="11"/>
      <x:c r="B15" s="11"/>
      <x:c r="C15" s="13"/>
      <x:c r="D15" s="14"/>
      <x:c r="E15" s="11"/>
      <x:c r="F15" s="11"/>
      <x:c r="G15" s="11"/>
      <x:c r="H15" s="14"/>
      <x:c r="I15" s="11"/>
      <x:c r="J15" s="11"/>
      <x:c r="K15" s="12" t="str">
        <x:f>IF(COUNTA(A15:J15)=0,"",IF(AND(COUNTIFS('Documentos'!$A$8:$A$107,B15)=1,IFERROR(INDEX('Documentos'!$T$8:$T$107,MATCH(B15,'Documentos'!$A$8:$A$107,0)),"")&lt;&gt;"Revisado"),"Revisar documento",IF(COUNTA(A15:J15)=0,"",IF(OR(A15="",OR(ISNUMBER(FIND("*",A15)),ISNUMBER(FIND("?",A15))),COUNTIFS('Caja'!$A$8:$A$107,A15)&lt;&gt;1),"ID inválido / duplicado",IF(OR(B15="",COUNTIFS('Documentos'!$A$8:$A$107,B15)&lt;&gt;1),"Documento inexistente",IF(OR(NOT(ISNUMBER(C15)),NOT(ISNUMBER(D15)),E15="",F15="",G15="",AND(G15&lt;&gt;"EUR",OR(NOT(ISNUMBER(H15)),I15=""))),"Completar movimiento",IF(ROUND(D15,2)&lt;&gt;D15,"Revisar céntimos","Revisado")))))))</x:f>
      </x:c>
      <x:c r="L15" s="12" t="str">
        <x:f>IF(B15="","",IF(COUNTIFS('Documentos'!$A$8:$A$107,B15)=1,INDEX('Documentos'!$B$8:$B$107,MATCH(B15,'Documentos'!$A$8:$A$107,0)),"Pendiente"))</x:f>
      </x:c>
      <x:c r="M15" s="12" t="str">
        <x:f>IF(B15="","",IF(COUNTIFS('Documentos'!$A$8:$A$107,B15)=1,INDEX('Documentos'!$C$8:$C$107,MATCH(B15,'Documentos'!$A$8:$A$107,0)),"Pendiente"))</x:f>
      </x:c>
      <x:c r="N15" s="12" t="str">
        <x:f>IF(ISNUMBER(C15),YEAR(C15),"")</x:f>
      </x:c>
      <x:c r="O15" s="12" t="str">
        <x:f>IF(ISNUMBER(C15),INT((MONTH(C15)-1)/3)+1,"")</x:f>
      </x:c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</x:row>
    <x:row r="16" ht="23" customHeight="1">
      <x:c r="A16" s="11"/>
      <x:c r="B16" s="11"/>
      <x:c r="C16" s="13"/>
      <x:c r="D16" s="14"/>
      <x:c r="E16" s="11"/>
      <x:c r="F16" s="11"/>
      <x:c r="G16" s="11"/>
      <x:c r="H16" s="14"/>
      <x:c r="I16" s="11"/>
      <x:c r="J16" s="11"/>
      <x:c r="K16" s="12" t="str">
        <x:f>IF(COUNTA(A16:J16)=0,"",IF(AND(COUNTIFS('Documentos'!$A$8:$A$107,B16)=1,IFERROR(INDEX('Documentos'!$T$8:$T$107,MATCH(B16,'Documentos'!$A$8:$A$107,0)),"")&lt;&gt;"Revisado"),"Revisar documento",IF(COUNTA(A16:J16)=0,"",IF(OR(A16="",OR(ISNUMBER(FIND("*",A16)),ISNUMBER(FIND("?",A16))),COUNTIFS('Caja'!$A$8:$A$107,A16)&lt;&gt;1),"ID inválido / duplicado",IF(OR(B16="",COUNTIFS('Documentos'!$A$8:$A$107,B16)&lt;&gt;1),"Documento inexistente",IF(OR(NOT(ISNUMBER(C16)),NOT(ISNUMBER(D16)),E16="",F16="",G16="",AND(G16&lt;&gt;"EUR",OR(NOT(ISNUMBER(H16)),I16=""))),"Completar movimiento",IF(ROUND(D16,2)&lt;&gt;D16,"Revisar céntimos","Revisado")))))))</x:f>
      </x:c>
      <x:c r="L16" s="12" t="str">
        <x:f>IF(B16="","",IF(COUNTIFS('Documentos'!$A$8:$A$107,B16)=1,INDEX('Documentos'!$B$8:$B$107,MATCH(B16,'Documentos'!$A$8:$A$107,0)),"Pendiente"))</x:f>
      </x:c>
      <x:c r="M16" s="12" t="str">
        <x:f>IF(B16="","",IF(COUNTIFS('Documentos'!$A$8:$A$107,B16)=1,INDEX('Documentos'!$C$8:$C$107,MATCH(B16,'Documentos'!$A$8:$A$107,0)),"Pendiente"))</x:f>
      </x:c>
      <x:c r="N16" s="12" t="str">
        <x:f>IF(ISNUMBER(C16),YEAR(C16),"")</x:f>
      </x:c>
      <x:c r="O16" s="12" t="str">
        <x:f>IF(ISNUMBER(C16),INT((MONTH(C16)-1)/3)+1,"")</x:f>
      </x:c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</x:row>
    <x:row r="17" ht="23" customHeight="1">
      <x:c r="A17" s="11"/>
      <x:c r="B17" s="11"/>
      <x:c r="C17" s="13"/>
      <x:c r="D17" s="14"/>
      <x:c r="E17" s="11"/>
      <x:c r="F17" s="11"/>
      <x:c r="G17" s="11"/>
      <x:c r="H17" s="14"/>
      <x:c r="I17" s="11"/>
      <x:c r="J17" s="11"/>
      <x:c r="K17" s="12" t="str">
        <x:f>IF(COUNTA(A17:J17)=0,"",IF(AND(COUNTIFS('Documentos'!$A$8:$A$107,B17)=1,IFERROR(INDEX('Documentos'!$T$8:$T$107,MATCH(B17,'Documentos'!$A$8:$A$107,0)),"")&lt;&gt;"Revisado"),"Revisar documento",IF(COUNTA(A17:J17)=0,"",IF(OR(A17="",OR(ISNUMBER(FIND("*",A17)),ISNUMBER(FIND("?",A17))),COUNTIFS('Caja'!$A$8:$A$107,A17)&lt;&gt;1),"ID inválido / duplicado",IF(OR(B17="",COUNTIFS('Documentos'!$A$8:$A$107,B17)&lt;&gt;1),"Documento inexistente",IF(OR(NOT(ISNUMBER(C17)),NOT(ISNUMBER(D17)),E17="",F17="",G17="",AND(G17&lt;&gt;"EUR",OR(NOT(ISNUMBER(H17)),I17=""))),"Completar movimiento",IF(ROUND(D17,2)&lt;&gt;D17,"Revisar céntimos","Revisado")))))))</x:f>
      </x:c>
      <x:c r="L17" s="12" t="str">
        <x:f>IF(B17="","",IF(COUNTIFS('Documentos'!$A$8:$A$107,B17)=1,INDEX('Documentos'!$B$8:$B$107,MATCH(B17,'Documentos'!$A$8:$A$107,0)),"Pendiente"))</x:f>
      </x:c>
      <x:c r="M17" s="12" t="str">
        <x:f>IF(B17="","",IF(COUNTIFS('Documentos'!$A$8:$A$107,B17)=1,INDEX('Documentos'!$C$8:$C$107,MATCH(B17,'Documentos'!$A$8:$A$107,0)),"Pendiente"))</x:f>
      </x:c>
      <x:c r="N17" s="12" t="str">
        <x:f>IF(ISNUMBER(C17),YEAR(C17),"")</x:f>
      </x:c>
      <x:c r="O17" s="12" t="str">
        <x:f>IF(ISNUMBER(C17),INT((MONTH(C17)-1)/3)+1,"")</x:f>
      </x:c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</x:row>
    <x:row r="18" ht="23" customHeight="1">
      <x:c r="A18" s="11"/>
      <x:c r="B18" s="11"/>
      <x:c r="C18" s="13"/>
      <x:c r="D18" s="14"/>
      <x:c r="E18" s="11"/>
      <x:c r="F18" s="11"/>
      <x:c r="G18" s="11"/>
      <x:c r="H18" s="14"/>
      <x:c r="I18" s="11"/>
      <x:c r="J18" s="11"/>
      <x:c r="K18" s="12" t="str">
        <x:f>IF(COUNTA(A18:J18)=0,"",IF(AND(COUNTIFS('Documentos'!$A$8:$A$107,B18)=1,IFERROR(INDEX('Documentos'!$T$8:$T$107,MATCH(B18,'Documentos'!$A$8:$A$107,0)),"")&lt;&gt;"Revisado"),"Revisar documento",IF(COUNTA(A18:J18)=0,"",IF(OR(A18="",OR(ISNUMBER(FIND("*",A18)),ISNUMBER(FIND("?",A18))),COUNTIFS('Caja'!$A$8:$A$107,A18)&lt;&gt;1),"ID inválido / duplicado",IF(OR(B18="",COUNTIFS('Documentos'!$A$8:$A$107,B18)&lt;&gt;1),"Documento inexistente",IF(OR(NOT(ISNUMBER(C18)),NOT(ISNUMBER(D18)),E18="",F18="",G18="",AND(G18&lt;&gt;"EUR",OR(NOT(ISNUMBER(H18)),I18=""))),"Completar movimiento",IF(ROUND(D18,2)&lt;&gt;D18,"Revisar céntimos","Revisado")))))))</x:f>
      </x:c>
      <x:c r="L18" s="12" t="str">
        <x:f>IF(B18="","",IF(COUNTIFS('Documentos'!$A$8:$A$107,B18)=1,INDEX('Documentos'!$B$8:$B$107,MATCH(B18,'Documentos'!$A$8:$A$107,0)),"Pendiente"))</x:f>
      </x:c>
      <x:c r="M18" s="12" t="str">
        <x:f>IF(B18="","",IF(COUNTIFS('Documentos'!$A$8:$A$107,B18)=1,INDEX('Documentos'!$C$8:$C$107,MATCH(B18,'Documentos'!$A$8:$A$107,0)),"Pendiente"))</x:f>
      </x:c>
      <x:c r="N18" s="12" t="str">
        <x:f>IF(ISNUMBER(C18),YEAR(C18),"")</x:f>
      </x:c>
      <x:c r="O18" s="12" t="str">
        <x:f>IF(ISNUMBER(C18),INT((MONTH(C18)-1)/3)+1,"")</x:f>
      </x:c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</x:row>
    <x:row r="19" ht="23" customHeight="1">
      <x:c r="A19" s="11"/>
      <x:c r="B19" s="11"/>
      <x:c r="C19" s="13"/>
      <x:c r="D19" s="14"/>
      <x:c r="E19" s="11"/>
      <x:c r="F19" s="11"/>
      <x:c r="G19" s="11"/>
      <x:c r="H19" s="14"/>
      <x:c r="I19" s="11"/>
      <x:c r="J19" s="11"/>
      <x:c r="K19" s="12" t="str">
        <x:f>IF(COUNTA(A19:J19)=0,"",IF(AND(COUNTIFS('Documentos'!$A$8:$A$107,B19)=1,IFERROR(INDEX('Documentos'!$T$8:$T$107,MATCH(B19,'Documentos'!$A$8:$A$107,0)),"")&lt;&gt;"Revisado"),"Revisar documento",IF(COUNTA(A19:J19)=0,"",IF(OR(A19="",OR(ISNUMBER(FIND("*",A19)),ISNUMBER(FIND("?",A19))),COUNTIFS('Caja'!$A$8:$A$107,A19)&lt;&gt;1),"ID inválido / duplicado",IF(OR(B19="",COUNTIFS('Documentos'!$A$8:$A$107,B19)&lt;&gt;1),"Documento inexistente",IF(OR(NOT(ISNUMBER(C19)),NOT(ISNUMBER(D19)),E19="",F19="",G19="",AND(G19&lt;&gt;"EUR",OR(NOT(ISNUMBER(H19)),I19=""))),"Completar movimiento",IF(ROUND(D19,2)&lt;&gt;D19,"Revisar céntimos","Revisado")))))))</x:f>
      </x:c>
      <x:c r="L19" s="12" t="str">
        <x:f>IF(B19="","",IF(COUNTIFS('Documentos'!$A$8:$A$107,B19)=1,INDEX('Documentos'!$B$8:$B$107,MATCH(B19,'Documentos'!$A$8:$A$107,0)),"Pendiente"))</x:f>
      </x:c>
      <x:c r="M19" s="12" t="str">
        <x:f>IF(B19="","",IF(COUNTIFS('Documentos'!$A$8:$A$107,B19)=1,INDEX('Documentos'!$C$8:$C$107,MATCH(B19,'Documentos'!$A$8:$A$107,0)),"Pendiente"))</x:f>
      </x:c>
      <x:c r="N19" s="12" t="str">
        <x:f>IF(ISNUMBER(C19),YEAR(C19),"")</x:f>
      </x:c>
      <x:c r="O19" s="12" t="str">
        <x:f>IF(ISNUMBER(C19),INT((MONTH(C19)-1)/3)+1,"")</x:f>
      </x:c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23" customHeight="1">
      <x:c r="A20" s="11"/>
      <x:c r="B20" s="11"/>
      <x:c r="C20" s="13"/>
      <x:c r="D20" s="14"/>
      <x:c r="E20" s="11"/>
      <x:c r="F20" s="11"/>
      <x:c r="G20" s="11"/>
      <x:c r="H20" s="14"/>
      <x:c r="I20" s="11"/>
      <x:c r="J20" s="11"/>
      <x:c r="K20" s="12" t="str">
        <x:f>IF(COUNTA(A20:J20)=0,"",IF(AND(COUNTIFS('Documentos'!$A$8:$A$107,B20)=1,IFERROR(INDEX('Documentos'!$T$8:$T$107,MATCH(B20,'Documentos'!$A$8:$A$107,0)),"")&lt;&gt;"Revisado"),"Revisar documento",IF(COUNTA(A20:J20)=0,"",IF(OR(A20="",OR(ISNUMBER(FIND("*",A20)),ISNUMBER(FIND("?",A20))),COUNTIFS('Caja'!$A$8:$A$107,A20)&lt;&gt;1),"ID inválido / duplicado",IF(OR(B20="",COUNTIFS('Documentos'!$A$8:$A$107,B20)&lt;&gt;1),"Documento inexistente",IF(OR(NOT(ISNUMBER(C20)),NOT(ISNUMBER(D20)),E20="",F20="",G20="",AND(G20&lt;&gt;"EUR",OR(NOT(ISNUMBER(H20)),I20=""))),"Completar movimiento",IF(ROUND(D20,2)&lt;&gt;D20,"Revisar céntimos","Revisado")))))))</x:f>
      </x:c>
      <x:c r="L20" s="12" t="str">
        <x:f>IF(B20="","",IF(COUNTIFS('Documentos'!$A$8:$A$107,B20)=1,INDEX('Documentos'!$B$8:$B$107,MATCH(B20,'Documentos'!$A$8:$A$107,0)),"Pendiente"))</x:f>
      </x:c>
      <x:c r="M20" s="12" t="str">
        <x:f>IF(B20="","",IF(COUNTIFS('Documentos'!$A$8:$A$107,B20)=1,INDEX('Documentos'!$C$8:$C$107,MATCH(B20,'Documentos'!$A$8:$A$107,0)),"Pendiente"))</x:f>
      </x:c>
      <x:c r="N20" s="12" t="str">
        <x:f>IF(ISNUMBER(C20),YEAR(C20),"")</x:f>
      </x:c>
      <x:c r="O20" s="12" t="str">
        <x:f>IF(ISNUMBER(C20),INT((MONTH(C20)-1)/3)+1,"")</x:f>
      </x:c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  <x:row r="21" ht="23" customHeight="1">
      <x:c r="A21" s="11"/>
      <x:c r="B21" s="11"/>
      <x:c r="C21" s="13"/>
      <x:c r="D21" s="14"/>
      <x:c r="E21" s="11"/>
      <x:c r="F21" s="11"/>
      <x:c r="G21" s="11"/>
      <x:c r="H21" s="14"/>
      <x:c r="I21" s="11"/>
      <x:c r="J21" s="11"/>
      <x:c r="K21" s="12" t="str">
        <x:f>IF(COUNTA(A21:J21)=0,"",IF(AND(COUNTIFS('Documentos'!$A$8:$A$107,B21)=1,IFERROR(INDEX('Documentos'!$T$8:$T$107,MATCH(B21,'Documentos'!$A$8:$A$107,0)),"")&lt;&gt;"Revisado"),"Revisar documento",IF(COUNTA(A21:J21)=0,"",IF(OR(A21="",OR(ISNUMBER(FIND("*",A21)),ISNUMBER(FIND("?",A21))),COUNTIFS('Caja'!$A$8:$A$107,A21)&lt;&gt;1),"ID inválido / duplicado",IF(OR(B21="",COUNTIFS('Documentos'!$A$8:$A$107,B21)&lt;&gt;1),"Documento inexistente",IF(OR(NOT(ISNUMBER(C21)),NOT(ISNUMBER(D21)),E21="",F21="",G21="",AND(G21&lt;&gt;"EUR",OR(NOT(ISNUMBER(H21)),I21=""))),"Completar movimiento",IF(ROUND(D21,2)&lt;&gt;D21,"Revisar céntimos","Revisado")))))))</x:f>
      </x:c>
      <x:c r="L21" s="12" t="str">
        <x:f>IF(B21="","",IF(COUNTIFS('Documentos'!$A$8:$A$107,B21)=1,INDEX('Documentos'!$B$8:$B$107,MATCH(B21,'Documentos'!$A$8:$A$107,0)),"Pendiente"))</x:f>
      </x:c>
      <x:c r="M21" s="12" t="str">
        <x:f>IF(B21="","",IF(COUNTIFS('Documentos'!$A$8:$A$107,B21)=1,INDEX('Documentos'!$C$8:$C$107,MATCH(B21,'Documentos'!$A$8:$A$107,0)),"Pendiente"))</x:f>
      </x:c>
      <x:c r="N21" s="12" t="str">
        <x:f>IF(ISNUMBER(C21),YEAR(C21),"")</x:f>
      </x:c>
      <x:c r="O21" s="12" t="str">
        <x:f>IF(ISNUMBER(C21),INT((MONTH(C21)-1)/3)+1,"")</x:f>
      </x:c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23" customHeight="1">
      <x:c r="A22" s="11"/>
      <x:c r="B22" s="11"/>
      <x:c r="C22" s="13"/>
      <x:c r="D22" s="14"/>
      <x:c r="E22" s="11"/>
      <x:c r="F22" s="11"/>
      <x:c r="G22" s="11"/>
      <x:c r="H22" s="14"/>
      <x:c r="I22" s="11"/>
      <x:c r="J22" s="11"/>
      <x:c r="K22" s="12" t="str">
        <x:f>IF(COUNTA(A22:J22)=0,"",IF(AND(COUNTIFS('Documentos'!$A$8:$A$107,B22)=1,IFERROR(INDEX('Documentos'!$T$8:$T$107,MATCH(B22,'Documentos'!$A$8:$A$107,0)),"")&lt;&gt;"Revisado"),"Revisar documento",IF(COUNTA(A22:J22)=0,"",IF(OR(A22="",OR(ISNUMBER(FIND("*",A22)),ISNUMBER(FIND("?",A22))),COUNTIFS('Caja'!$A$8:$A$107,A22)&lt;&gt;1),"ID inválido / duplicado",IF(OR(B22="",COUNTIFS('Documentos'!$A$8:$A$107,B22)&lt;&gt;1),"Documento inexistente",IF(OR(NOT(ISNUMBER(C22)),NOT(ISNUMBER(D22)),E22="",F22="",G22="",AND(G22&lt;&gt;"EUR",OR(NOT(ISNUMBER(H22)),I22=""))),"Completar movimiento",IF(ROUND(D22,2)&lt;&gt;D22,"Revisar céntimos","Revisado")))))))</x:f>
      </x:c>
      <x:c r="L22" s="12" t="str">
        <x:f>IF(B22="","",IF(COUNTIFS('Documentos'!$A$8:$A$107,B22)=1,INDEX('Documentos'!$B$8:$B$107,MATCH(B22,'Documentos'!$A$8:$A$107,0)),"Pendiente"))</x:f>
      </x:c>
      <x:c r="M22" s="12" t="str">
        <x:f>IF(B22="","",IF(COUNTIFS('Documentos'!$A$8:$A$107,B22)=1,INDEX('Documentos'!$C$8:$C$107,MATCH(B22,'Documentos'!$A$8:$A$107,0)),"Pendiente"))</x:f>
      </x:c>
      <x:c r="N22" s="12" t="str">
        <x:f>IF(ISNUMBER(C22),YEAR(C22),"")</x:f>
      </x:c>
      <x:c r="O22" s="12" t="str">
        <x:f>IF(ISNUMBER(C22),INT((MONTH(C22)-1)/3)+1,"")</x:f>
      </x:c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23" customHeight="1">
      <x:c r="A23" s="11"/>
      <x:c r="B23" s="11"/>
      <x:c r="C23" s="13"/>
      <x:c r="D23" s="14"/>
      <x:c r="E23" s="11"/>
      <x:c r="F23" s="11"/>
      <x:c r="G23" s="11"/>
      <x:c r="H23" s="14"/>
      <x:c r="I23" s="11"/>
      <x:c r="J23" s="11"/>
      <x:c r="K23" s="12" t="str">
        <x:f>IF(COUNTA(A23:J23)=0,"",IF(AND(COUNTIFS('Documentos'!$A$8:$A$107,B23)=1,IFERROR(INDEX('Documentos'!$T$8:$T$107,MATCH(B23,'Documentos'!$A$8:$A$107,0)),"")&lt;&gt;"Revisado"),"Revisar documento",IF(COUNTA(A23:J23)=0,"",IF(OR(A23="",OR(ISNUMBER(FIND("*",A23)),ISNUMBER(FIND("?",A23))),COUNTIFS('Caja'!$A$8:$A$107,A23)&lt;&gt;1),"ID inválido / duplicado",IF(OR(B23="",COUNTIFS('Documentos'!$A$8:$A$107,B23)&lt;&gt;1),"Documento inexistente",IF(OR(NOT(ISNUMBER(C23)),NOT(ISNUMBER(D23)),E23="",F23="",G23="",AND(G23&lt;&gt;"EUR",OR(NOT(ISNUMBER(H23)),I23=""))),"Completar movimiento",IF(ROUND(D23,2)&lt;&gt;D23,"Revisar céntimos","Revisado")))))))</x:f>
      </x:c>
      <x:c r="L23" s="12" t="str">
        <x:f>IF(B23="","",IF(COUNTIFS('Documentos'!$A$8:$A$107,B23)=1,INDEX('Documentos'!$B$8:$B$107,MATCH(B23,'Documentos'!$A$8:$A$107,0)),"Pendiente"))</x:f>
      </x:c>
      <x:c r="M23" s="12" t="str">
        <x:f>IF(B23="","",IF(COUNTIFS('Documentos'!$A$8:$A$107,B23)=1,INDEX('Documentos'!$C$8:$C$107,MATCH(B23,'Documentos'!$A$8:$A$107,0)),"Pendiente"))</x:f>
      </x:c>
      <x:c r="N23" s="12" t="str">
        <x:f>IF(ISNUMBER(C23),YEAR(C23),"")</x:f>
      </x:c>
      <x:c r="O23" s="12" t="str">
        <x:f>IF(ISNUMBER(C23),INT((MONTH(C23)-1)/3)+1,"")</x:f>
      </x:c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23" customHeight="1">
      <x:c r="A24" s="11"/>
      <x:c r="B24" s="11"/>
      <x:c r="C24" s="13"/>
      <x:c r="D24" s="14"/>
      <x:c r="E24" s="11"/>
      <x:c r="F24" s="11"/>
      <x:c r="G24" s="11"/>
      <x:c r="H24" s="14"/>
      <x:c r="I24" s="11"/>
      <x:c r="J24" s="11"/>
      <x:c r="K24" s="12" t="str">
        <x:f>IF(COUNTA(A24:J24)=0,"",IF(AND(COUNTIFS('Documentos'!$A$8:$A$107,B24)=1,IFERROR(INDEX('Documentos'!$T$8:$T$107,MATCH(B24,'Documentos'!$A$8:$A$107,0)),"")&lt;&gt;"Revisado"),"Revisar documento",IF(COUNTA(A24:J24)=0,"",IF(OR(A24="",OR(ISNUMBER(FIND("*",A24)),ISNUMBER(FIND("?",A24))),COUNTIFS('Caja'!$A$8:$A$107,A24)&lt;&gt;1),"ID inválido / duplicado",IF(OR(B24="",COUNTIFS('Documentos'!$A$8:$A$107,B24)&lt;&gt;1),"Documento inexistente",IF(OR(NOT(ISNUMBER(C24)),NOT(ISNUMBER(D24)),E24="",F24="",G24="",AND(G24&lt;&gt;"EUR",OR(NOT(ISNUMBER(H24)),I24=""))),"Completar movimiento",IF(ROUND(D24,2)&lt;&gt;D24,"Revisar céntimos","Revisado")))))))</x:f>
      </x:c>
      <x:c r="L24" s="12" t="str">
        <x:f>IF(B24="","",IF(COUNTIFS('Documentos'!$A$8:$A$107,B24)=1,INDEX('Documentos'!$B$8:$B$107,MATCH(B24,'Documentos'!$A$8:$A$107,0)),"Pendiente"))</x:f>
      </x:c>
      <x:c r="M24" s="12" t="str">
        <x:f>IF(B24="","",IF(COUNTIFS('Documentos'!$A$8:$A$107,B24)=1,INDEX('Documentos'!$C$8:$C$107,MATCH(B24,'Documentos'!$A$8:$A$107,0)),"Pendiente"))</x:f>
      </x:c>
      <x:c r="N24" s="12" t="str">
        <x:f>IF(ISNUMBER(C24),YEAR(C24),"")</x:f>
      </x:c>
      <x:c r="O24" s="12" t="str">
        <x:f>IF(ISNUMBER(C24),INT((MONTH(C24)-1)/3)+1,"")</x:f>
      </x:c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23" customHeight="1">
      <x:c r="A25" s="11"/>
      <x:c r="B25" s="11"/>
      <x:c r="C25" s="13"/>
      <x:c r="D25" s="14"/>
      <x:c r="E25" s="11"/>
      <x:c r="F25" s="11"/>
      <x:c r="G25" s="11"/>
      <x:c r="H25" s="14"/>
      <x:c r="I25" s="11"/>
      <x:c r="J25" s="11"/>
      <x:c r="K25" s="12" t="str">
        <x:f>IF(COUNTA(A25:J25)=0,"",IF(AND(COUNTIFS('Documentos'!$A$8:$A$107,B25)=1,IFERROR(INDEX('Documentos'!$T$8:$T$107,MATCH(B25,'Documentos'!$A$8:$A$107,0)),"")&lt;&gt;"Revisado"),"Revisar documento",IF(COUNTA(A25:J25)=0,"",IF(OR(A25="",OR(ISNUMBER(FIND("*",A25)),ISNUMBER(FIND("?",A25))),COUNTIFS('Caja'!$A$8:$A$107,A25)&lt;&gt;1),"ID inválido / duplicado",IF(OR(B25="",COUNTIFS('Documentos'!$A$8:$A$107,B25)&lt;&gt;1),"Documento inexistente",IF(OR(NOT(ISNUMBER(C25)),NOT(ISNUMBER(D25)),E25="",F25="",G25="",AND(G25&lt;&gt;"EUR",OR(NOT(ISNUMBER(H25)),I25=""))),"Completar movimiento",IF(ROUND(D25,2)&lt;&gt;D25,"Revisar céntimos","Revisado")))))))</x:f>
      </x:c>
      <x:c r="L25" s="12" t="str">
        <x:f>IF(B25="","",IF(COUNTIFS('Documentos'!$A$8:$A$107,B25)=1,INDEX('Documentos'!$B$8:$B$107,MATCH(B25,'Documentos'!$A$8:$A$107,0)),"Pendiente"))</x:f>
      </x:c>
      <x:c r="M25" s="12" t="str">
        <x:f>IF(B25="","",IF(COUNTIFS('Documentos'!$A$8:$A$107,B25)=1,INDEX('Documentos'!$C$8:$C$107,MATCH(B25,'Documentos'!$A$8:$A$107,0)),"Pendiente"))</x:f>
      </x:c>
      <x:c r="N25" s="12" t="str">
        <x:f>IF(ISNUMBER(C25),YEAR(C25),"")</x:f>
      </x:c>
      <x:c r="O25" s="12" t="str">
        <x:f>IF(ISNUMBER(C25),INT((MONTH(C25)-1)/3)+1,"")</x:f>
      </x:c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23" customHeight="1">
      <x:c r="A26" s="11"/>
      <x:c r="B26" s="11"/>
      <x:c r="C26" s="13"/>
      <x:c r="D26" s="14"/>
      <x:c r="E26" s="11"/>
      <x:c r="F26" s="11"/>
      <x:c r="G26" s="11"/>
      <x:c r="H26" s="14"/>
      <x:c r="I26" s="11"/>
      <x:c r="J26" s="11"/>
      <x:c r="K26" s="12" t="str">
        <x:f>IF(COUNTA(A26:J26)=0,"",IF(AND(COUNTIFS('Documentos'!$A$8:$A$107,B26)=1,IFERROR(INDEX('Documentos'!$T$8:$T$107,MATCH(B26,'Documentos'!$A$8:$A$107,0)),"")&lt;&gt;"Revisado"),"Revisar documento",IF(COUNTA(A26:J26)=0,"",IF(OR(A26="",OR(ISNUMBER(FIND("*",A26)),ISNUMBER(FIND("?",A26))),COUNTIFS('Caja'!$A$8:$A$107,A26)&lt;&gt;1),"ID inválido / duplicado",IF(OR(B26="",COUNTIFS('Documentos'!$A$8:$A$107,B26)&lt;&gt;1),"Documento inexistente",IF(OR(NOT(ISNUMBER(C26)),NOT(ISNUMBER(D26)),E26="",F26="",G26="",AND(G26&lt;&gt;"EUR",OR(NOT(ISNUMBER(H26)),I26=""))),"Completar movimiento",IF(ROUND(D26,2)&lt;&gt;D26,"Revisar céntimos","Revisado")))))))</x:f>
      </x:c>
      <x:c r="L26" s="12" t="str">
        <x:f>IF(B26="","",IF(COUNTIFS('Documentos'!$A$8:$A$107,B26)=1,INDEX('Documentos'!$B$8:$B$107,MATCH(B26,'Documentos'!$A$8:$A$107,0)),"Pendiente"))</x:f>
      </x:c>
      <x:c r="M26" s="12" t="str">
        <x:f>IF(B26="","",IF(COUNTIFS('Documentos'!$A$8:$A$107,B26)=1,INDEX('Documentos'!$C$8:$C$107,MATCH(B26,'Documentos'!$A$8:$A$107,0)),"Pendiente"))</x:f>
      </x:c>
      <x:c r="N26" s="12" t="str">
        <x:f>IF(ISNUMBER(C26),YEAR(C26),"")</x:f>
      </x:c>
      <x:c r="O26" s="12" t="str">
        <x:f>IF(ISNUMBER(C26),INT((MONTH(C26)-1)/3)+1,"")</x:f>
      </x:c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23" customHeight="1">
      <x:c r="A27" s="11"/>
      <x:c r="B27" s="11"/>
      <x:c r="C27" s="13"/>
      <x:c r="D27" s="14"/>
      <x:c r="E27" s="11"/>
      <x:c r="F27" s="11"/>
      <x:c r="G27" s="11"/>
      <x:c r="H27" s="14"/>
      <x:c r="I27" s="11"/>
      <x:c r="J27" s="11"/>
      <x:c r="K27" s="12" t="str">
        <x:f>IF(COUNTA(A27:J27)=0,"",IF(AND(COUNTIFS('Documentos'!$A$8:$A$107,B27)=1,IFERROR(INDEX('Documentos'!$T$8:$T$107,MATCH(B27,'Documentos'!$A$8:$A$107,0)),"")&lt;&gt;"Revisado"),"Revisar documento",IF(COUNTA(A27:J27)=0,"",IF(OR(A27="",OR(ISNUMBER(FIND("*",A27)),ISNUMBER(FIND("?",A27))),COUNTIFS('Caja'!$A$8:$A$107,A27)&lt;&gt;1),"ID inválido / duplicado",IF(OR(B27="",COUNTIFS('Documentos'!$A$8:$A$107,B27)&lt;&gt;1),"Documento inexistente",IF(OR(NOT(ISNUMBER(C27)),NOT(ISNUMBER(D27)),E27="",F27="",G27="",AND(G27&lt;&gt;"EUR",OR(NOT(ISNUMBER(H27)),I27=""))),"Completar movimiento",IF(ROUND(D27,2)&lt;&gt;D27,"Revisar céntimos","Revisado")))))))</x:f>
      </x:c>
      <x:c r="L27" s="12" t="str">
        <x:f>IF(B27="","",IF(COUNTIFS('Documentos'!$A$8:$A$107,B27)=1,INDEX('Documentos'!$B$8:$B$107,MATCH(B27,'Documentos'!$A$8:$A$107,0)),"Pendiente"))</x:f>
      </x:c>
      <x:c r="M27" s="12" t="str">
        <x:f>IF(B27="","",IF(COUNTIFS('Documentos'!$A$8:$A$107,B27)=1,INDEX('Documentos'!$C$8:$C$107,MATCH(B27,'Documentos'!$A$8:$A$107,0)),"Pendiente"))</x:f>
      </x:c>
      <x:c r="N27" s="12" t="str">
        <x:f>IF(ISNUMBER(C27),YEAR(C27),"")</x:f>
      </x:c>
      <x:c r="O27" s="12" t="str">
        <x:f>IF(ISNUMBER(C27),INT((MONTH(C27)-1)/3)+1,"")</x:f>
      </x:c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3" customHeight="1">
      <x:c r="A28" s="11"/>
      <x:c r="B28" s="11"/>
      <x:c r="C28" s="13"/>
      <x:c r="D28" s="14"/>
      <x:c r="E28" s="11"/>
      <x:c r="F28" s="11"/>
      <x:c r="G28" s="11"/>
      <x:c r="H28" s="14"/>
      <x:c r="I28" s="11"/>
      <x:c r="J28" s="11"/>
      <x:c r="K28" s="12" t="str">
        <x:f>IF(COUNTA(A28:J28)=0,"",IF(AND(COUNTIFS('Documentos'!$A$8:$A$107,B28)=1,IFERROR(INDEX('Documentos'!$T$8:$T$107,MATCH(B28,'Documentos'!$A$8:$A$107,0)),"")&lt;&gt;"Revisado"),"Revisar documento",IF(COUNTA(A28:J28)=0,"",IF(OR(A28="",OR(ISNUMBER(FIND("*",A28)),ISNUMBER(FIND("?",A28))),COUNTIFS('Caja'!$A$8:$A$107,A28)&lt;&gt;1),"ID inválido / duplicado",IF(OR(B28="",COUNTIFS('Documentos'!$A$8:$A$107,B28)&lt;&gt;1),"Documento inexistente",IF(OR(NOT(ISNUMBER(C28)),NOT(ISNUMBER(D28)),E28="",F28="",G28="",AND(G28&lt;&gt;"EUR",OR(NOT(ISNUMBER(H28)),I28=""))),"Completar movimiento",IF(ROUND(D28,2)&lt;&gt;D28,"Revisar céntimos","Revisado")))))))</x:f>
      </x:c>
      <x:c r="L28" s="12" t="str">
        <x:f>IF(B28="","",IF(COUNTIFS('Documentos'!$A$8:$A$107,B28)=1,INDEX('Documentos'!$B$8:$B$107,MATCH(B28,'Documentos'!$A$8:$A$107,0)),"Pendiente"))</x:f>
      </x:c>
      <x:c r="M28" s="12" t="str">
        <x:f>IF(B28="","",IF(COUNTIFS('Documentos'!$A$8:$A$107,B28)=1,INDEX('Documentos'!$C$8:$C$107,MATCH(B28,'Documentos'!$A$8:$A$107,0)),"Pendiente"))</x:f>
      </x:c>
      <x:c r="N28" s="12" t="str">
        <x:f>IF(ISNUMBER(C28),YEAR(C28),"")</x:f>
      </x:c>
      <x:c r="O28" s="12" t="str">
        <x:f>IF(ISNUMBER(C28),INT((MONTH(C28)-1)/3)+1,"")</x:f>
      </x:c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3" customHeight="1">
      <x:c r="A29" s="11"/>
      <x:c r="B29" s="11"/>
      <x:c r="C29" s="13"/>
      <x:c r="D29" s="14"/>
      <x:c r="E29" s="11"/>
      <x:c r="F29" s="11"/>
      <x:c r="G29" s="11"/>
      <x:c r="H29" s="14"/>
      <x:c r="I29" s="11"/>
      <x:c r="J29" s="11"/>
      <x:c r="K29" s="12" t="str">
        <x:f>IF(COUNTA(A29:J29)=0,"",IF(AND(COUNTIFS('Documentos'!$A$8:$A$107,B29)=1,IFERROR(INDEX('Documentos'!$T$8:$T$107,MATCH(B29,'Documentos'!$A$8:$A$107,0)),"")&lt;&gt;"Revisado"),"Revisar documento",IF(COUNTA(A29:J29)=0,"",IF(OR(A29="",OR(ISNUMBER(FIND("*",A29)),ISNUMBER(FIND("?",A29))),COUNTIFS('Caja'!$A$8:$A$107,A29)&lt;&gt;1),"ID inválido / duplicado",IF(OR(B29="",COUNTIFS('Documentos'!$A$8:$A$107,B29)&lt;&gt;1),"Documento inexistente",IF(OR(NOT(ISNUMBER(C29)),NOT(ISNUMBER(D29)),E29="",F29="",G29="",AND(G29&lt;&gt;"EUR",OR(NOT(ISNUMBER(H29)),I29=""))),"Completar movimiento",IF(ROUND(D29,2)&lt;&gt;D29,"Revisar céntimos","Revisado")))))))</x:f>
      </x:c>
      <x:c r="L29" s="12" t="str">
        <x:f>IF(B29="","",IF(COUNTIFS('Documentos'!$A$8:$A$107,B29)=1,INDEX('Documentos'!$B$8:$B$107,MATCH(B29,'Documentos'!$A$8:$A$107,0)),"Pendiente"))</x:f>
      </x:c>
      <x:c r="M29" s="12" t="str">
        <x:f>IF(B29="","",IF(COUNTIFS('Documentos'!$A$8:$A$107,B29)=1,INDEX('Documentos'!$C$8:$C$107,MATCH(B29,'Documentos'!$A$8:$A$107,0)),"Pendiente"))</x:f>
      </x:c>
      <x:c r="N29" s="12" t="str">
        <x:f>IF(ISNUMBER(C29),YEAR(C29),"")</x:f>
      </x:c>
      <x:c r="O29" s="12" t="str">
        <x:f>IF(ISNUMBER(C29),INT((MONTH(C29)-1)/3)+1,"")</x:f>
      </x:c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3" customHeight="1">
      <x:c r="A30" s="11"/>
      <x:c r="B30" s="11"/>
      <x:c r="C30" s="13"/>
      <x:c r="D30" s="14"/>
      <x:c r="E30" s="11"/>
      <x:c r="F30" s="11"/>
      <x:c r="G30" s="11"/>
      <x:c r="H30" s="14"/>
      <x:c r="I30" s="11"/>
      <x:c r="J30" s="11"/>
      <x:c r="K30" s="12" t="str">
        <x:f>IF(COUNTA(A30:J30)=0,"",IF(AND(COUNTIFS('Documentos'!$A$8:$A$107,B30)=1,IFERROR(INDEX('Documentos'!$T$8:$T$107,MATCH(B30,'Documentos'!$A$8:$A$107,0)),"")&lt;&gt;"Revisado"),"Revisar documento",IF(COUNTA(A30:J30)=0,"",IF(OR(A30="",OR(ISNUMBER(FIND("*",A30)),ISNUMBER(FIND("?",A30))),COUNTIFS('Caja'!$A$8:$A$107,A30)&lt;&gt;1),"ID inválido / duplicado",IF(OR(B30="",COUNTIFS('Documentos'!$A$8:$A$107,B30)&lt;&gt;1),"Documento inexistente",IF(OR(NOT(ISNUMBER(C30)),NOT(ISNUMBER(D30)),E30="",F30="",G30="",AND(G30&lt;&gt;"EUR",OR(NOT(ISNUMBER(H30)),I30=""))),"Completar movimiento",IF(ROUND(D30,2)&lt;&gt;D30,"Revisar céntimos","Revisado")))))))</x:f>
      </x:c>
      <x:c r="L30" s="12" t="str">
        <x:f>IF(B30="","",IF(COUNTIFS('Documentos'!$A$8:$A$107,B30)=1,INDEX('Documentos'!$B$8:$B$107,MATCH(B30,'Documentos'!$A$8:$A$107,0)),"Pendiente"))</x:f>
      </x:c>
      <x:c r="M30" s="12" t="str">
        <x:f>IF(B30="","",IF(COUNTIFS('Documentos'!$A$8:$A$107,B30)=1,INDEX('Documentos'!$C$8:$C$107,MATCH(B30,'Documentos'!$A$8:$A$107,0)),"Pendiente"))</x:f>
      </x:c>
      <x:c r="N30" s="12" t="str">
        <x:f>IF(ISNUMBER(C30),YEAR(C30),"")</x:f>
      </x:c>
      <x:c r="O30" s="12" t="str">
        <x:f>IF(ISNUMBER(C30),INT((MONTH(C30)-1)/3)+1,"")</x:f>
      </x:c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23" customHeight="1">
      <x:c r="A31" s="11"/>
      <x:c r="B31" s="11"/>
      <x:c r="C31" s="13"/>
      <x:c r="D31" s="14"/>
      <x:c r="E31" s="11"/>
      <x:c r="F31" s="11"/>
      <x:c r="G31" s="11"/>
      <x:c r="H31" s="14"/>
      <x:c r="I31" s="11"/>
      <x:c r="J31" s="11"/>
      <x:c r="K31" s="12" t="str">
        <x:f>IF(COUNTA(A31:J31)=0,"",IF(AND(COUNTIFS('Documentos'!$A$8:$A$107,B31)=1,IFERROR(INDEX('Documentos'!$T$8:$T$107,MATCH(B31,'Documentos'!$A$8:$A$107,0)),"")&lt;&gt;"Revisado"),"Revisar documento",IF(COUNTA(A31:J31)=0,"",IF(OR(A31="",OR(ISNUMBER(FIND("*",A31)),ISNUMBER(FIND("?",A31))),COUNTIFS('Caja'!$A$8:$A$107,A31)&lt;&gt;1),"ID inválido / duplicado",IF(OR(B31="",COUNTIFS('Documentos'!$A$8:$A$107,B31)&lt;&gt;1),"Documento inexistente",IF(OR(NOT(ISNUMBER(C31)),NOT(ISNUMBER(D31)),E31="",F31="",G31="",AND(G31&lt;&gt;"EUR",OR(NOT(ISNUMBER(H31)),I31=""))),"Completar movimiento",IF(ROUND(D31,2)&lt;&gt;D31,"Revisar céntimos","Revisado")))))))</x:f>
      </x:c>
      <x:c r="L31" s="12" t="str">
        <x:f>IF(B31="","",IF(COUNTIFS('Documentos'!$A$8:$A$107,B31)=1,INDEX('Documentos'!$B$8:$B$107,MATCH(B31,'Documentos'!$A$8:$A$107,0)),"Pendiente"))</x:f>
      </x:c>
      <x:c r="M31" s="12" t="str">
        <x:f>IF(B31="","",IF(COUNTIFS('Documentos'!$A$8:$A$107,B31)=1,INDEX('Documentos'!$C$8:$C$107,MATCH(B31,'Documentos'!$A$8:$A$107,0)),"Pendiente"))</x:f>
      </x:c>
      <x:c r="N31" s="12" t="str">
        <x:f>IF(ISNUMBER(C31),YEAR(C31),"")</x:f>
      </x:c>
      <x:c r="O31" s="12" t="str">
        <x:f>IF(ISNUMBER(C31),INT((MONTH(C31)-1)/3)+1,"")</x:f>
      </x:c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23" customHeight="1">
      <x:c r="A32" s="11"/>
      <x:c r="B32" s="11"/>
      <x:c r="C32" s="13"/>
      <x:c r="D32" s="14"/>
      <x:c r="E32" s="11"/>
      <x:c r="F32" s="11"/>
      <x:c r="G32" s="11"/>
      <x:c r="H32" s="14"/>
      <x:c r="I32" s="11"/>
      <x:c r="J32" s="11"/>
      <x:c r="K32" s="12" t="str">
        <x:f>IF(COUNTA(A32:J32)=0,"",IF(AND(COUNTIFS('Documentos'!$A$8:$A$107,B32)=1,IFERROR(INDEX('Documentos'!$T$8:$T$107,MATCH(B32,'Documentos'!$A$8:$A$107,0)),"")&lt;&gt;"Revisado"),"Revisar documento",IF(COUNTA(A32:J32)=0,"",IF(OR(A32="",OR(ISNUMBER(FIND("*",A32)),ISNUMBER(FIND("?",A32))),COUNTIFS('Caja'!$A$8:$A$107,A32)&lt;&gt;1),"ID inválido / duplicado",IF(OR(B32="",COUNTIFS('Documentos'!$A$8:$A$107,B32)&lt;&gt;1),"Documento inexistente",IF(OR(NOT(ISNUMBER(C32)),NOT(ISNUMBER(D32)),E32="",F32="",G32="",AND(G32&lt;&gt;"EUR",OR(NOT(ISNUMBER(H32)),I32=""))),"Completar movimiento",IF(ROUND(D32,2)&lt;&gt;D32,"Revisar céntimos","Revisado")))))))</x:f>
      </x:c>
      <x:c r="L32" s="12" t="str">
        <x:f>IF(B32="","",IF(COUNTIFS('Documentos'!$A$8:$A$107,B32)=1,INDEX('Documentos'!$B$8:$B$107,MATCH(B32,'Documentos'!$A$8:$A$107,0)),"Pendiente"))</x:f>
      </x:c>
      <x:c r="M32" s="12" t="str">
        <x:f>IF(B32="","",IF(COUNTIFS('Documentos'!$A$8:$A$107,B32)=1,INDEX('Documentos'!$C$8:$C$107,MATCH(B32,'Documentos'!$A$8:$A$107,0)),"Pendiente"))</x:f>
      </x:c>
      <x:c r="N32" s="12" t="str">
        <x:f>IF(ISNUMBER(C32),YEAR(C32),"")</x:f>
      </x:c>
      <x:c r="O32" s="12" t="str">
        <x:f>IF(ISNUMBER(C32),INT((MONTH(C32)-1)/3)+1,"")</x:f>
      </x:c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23" customHeight="1">
      <x:c r="A33" s="11"/>
      <x:c r="B33" s="11"/>
      <x:c r="C33" s="13"/>
      <x:c r="D33" s="14"/>
      <x:c r="E33" s="11"/>
      <x:c r="F33" s="11"/>
      <x:c r="G33" s="11"/>
      <x:c r="H33" s="14"/>
      <x:c r="I33" s="11"/>
      <x:c r="J33" s="11"/>
      <x:c r="K33" s="12" t="str">
        <x:f>IF(COUNTA(A33:J33)=0,"",IF(AND(COUNTIFS('Documentos'!$A$8:$A$107,B33)=1,IFERROR(INDEX('Documentos'!$T$8:$T$107,MATCH(B33,'Documentos'!$A$8:$A$107,0)),"")&lt;&gt;"Revisado"),"Revisar documento",IF(COUNTA(A33:J33)=0,"",IF(OR(A33="",OR(ISNUMBER(FIND("*",A33)),ISNUMBER(FIND("?",A33))),COUNTIFS('Caja'!$A$8:$A$107,A33)&lt;&gt;1),"ID inválido / duplicado",IF(OR(B33="",COUNTIFS('Documentos'!$A$8:$A$107,B33)&lt;&gt;1),"Documento inexistente",IF(OR(NOT(ISNUMBER(C33)),NOT(ISNUMBER(D33)),E33="",F33="",G33="",AND(G33&lt;&gt;"EUR",OR(NOT(ISNUMBER(H33)),I33=""))),"Completar movimiento",IF(ROUND(D33,2)&lt;&gt;D33,"Revisar céntimos","Revisado")))))))</x:f>
      </x:c>
      <x:c r="L33" s="12" t="str">
        <x:f>IF(B33="","",IF(COUNTIFS('Documentos'!$A$8:$A$107,B33)=1,INDEX('Documentos'!$B$8:$B$107,MATCH(B33,'Documentos'!$A$8:$A$107,0)),"Pendiente"))</x:f>
      </x:c>
      <x:c r="M33" s="12" t="str">
        <x:f>IF(B33="","",IF(COUNTIFS('Documentos'!$A$8:$A$107,B33)=1,INDEX('Documentos'!$C$8:$C$107,MATCH(B33,'Documentos'!$A$8:$A$107,0)),"Pendiente"))</x:f>
      </x:c>
      <x:c r="N33" s="12" t="str">
        <x:f>IF(ISNUMBER(C33),YEAR(C33),"")</x:f>
      </x:c>
      <x:c r="O33" s="12" t="str">
        <x:f>IF(ISNUMBER(C33),INT((MONTH(C33)-1)/3)+1,"")</x:f>
      </x:c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23" customHeight="1">
      <x:c r="A34" s="11"/>
      <x:c r="B34" s="11"/>
      <x:c r="C34" s="13"/>
      <x:c r="D34" s="14"/>
      <x:c r="E34" s="11"/>
      <x:c r="F34" s="11"/>
      <x:c r="G34" s="11"/>
      <x:c r="H34" s="14"/>
      <x:c r="I34" s="11"/>
      <x:c r="J34" s="11"/>
      <x:c r="K34" s="12" t="str">
        <x:f>IF(COUNTA(A34:J34)=0,"",IF(AND(COUNTIFS('Documentos'!$A$8:$A$107,B34)=1,IFERROR(INDEX('Documentos'!$T$8:$T$107,MATCH(B34,'Documentos'!$A$8:$A$107,0)),"")&lt;&gt;"Revisado"),"Revisar documento",IF(COUNTA(A34:J34)=0,"",IF(OR(A34="",OR(ISNUMBER(FIND("*",A34)),ISNUMBER(FIND("?",A34))),COUNTIFS('Caja'!$A$8:$A$107,A34)&lt;&gt;1),"ID inválido / duplicado",IF(OR(B34="",COUNTIFS('Documentos'!$A$8:$A$107,B34)&lt;&gt;1),"Documento inexistente",IF(OR(NOT(ISNUMBER(C34)),NOT(ISNUMBER(D34)),E34="",F34="",G34="",AND(G34&lt;&gt;"EUR",OR(NOT(ISNUMBER(H34)),I34=""))),"Completar movimiento",IF(ROUND(D34,2)&lt;&gt;D34,"Revisar céntimos","Revisado")))))))</x:f>
      </x:c>
      <x:c r="L34" s="12" t="str">
        <x:f>IF(B34="","",IF(COUNTIFS('Documentos'!$A$8:$A$107,B34)=1,INDEX('Documentos'!$B$8:$B$107,MATCH(B34,'Documentos'!$A$8:$A$107,0)),"Pendiente"))</x:f>
      </x:c>
      <x:c r="M34" s="12" t="str">
        <x:f>IF(B34="","",IF(COUNTIFS('Documentos'!$A$8:$A$107,B34)=1,INDEX('Documentos'!$C$8:$C$107,MATCH(B34,'Documentos'!$A$8:$A$107,0)),"Pendiente"))</x:f>
      </x:c>
      <x:c r="N34" s="12" t="str">
        <x:f>IF(ISNUMBER(C34),YEAR(C34),"")</x:f>
      </x:c>
      <x:c r="O34" s="12" t="str">
        <x:f>IF(ISNUMBER(C34),INT((MONTH(C34)-1)/3)+1,"")</x:f>
      </x:c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23" customHeight="1">
      <x:c r="A35" s="11"/>
      <x:c r="B35" s="11"/>
      <x:c r="C35" s="13"/>
      <x:c r="D35" s="14"/>
      <x:c r="E35" s="11"/>
      <x:c r="F35" s="11"/>
      <x:c r="G35" s="11"/>
      <x:c r="H35" s="14"/>
      <x:c r="I35" s="11"/>
      <x:c r="J35" s="11"/>
      <x:c r="K35" s="12" t="str">
        <x:f>IF(COUNTA(A35:J35)=0,"",IF(AND(COUNTIFS('Documentos'!$A$8:$A$107,B35)=1,IFERROR(INDEX('Documentos'!$T$8:$T$107,MATCH(B35,'Documentos'!$A$8:$A$107,0)),"")&lt;&gt;"Revisado"),"Revisar documento",IF(COUNTA(A35:J35)=0,"",IF(OR(A35="",OR(ISNUMBER(FIND("*",A35)),ISNUMBER(FIND("?",A35))),COUNTIFS('Caja'!$A$8:$A$107,A35)&lt;&gt;1),"ID inválido / duplicado",IF(OR(B35="",COUNTIFS('Documentos'!$A$8:$A$107,B35)&lt;&gt;1),"Documento inexistente",IF(OR(NOT(ISNUMBER(C35)),NOT(ISNUMBER(D35)),E35="",F35="",G35="",AND(G35&lt;&gt;"EUR",OR(NOT(ISNUMBER(H35)),I35=""))),"Completar movimiento",IF(ROUND(D35,2)&lt;&gt;D35,"Revisar céntimos","Revisado")))))))</x:f>
      </x:c>
      <x:c r="L35" s="12" t="str">
        <x:f>IF(B35="","",IF(COUNTIFS('Documentos'!$A$8:$A$107,B35)=1,INDEX('Documentos'!$B$8:$B$107,MATCH(B35,'Documentos'!$A$8:$A$107,0)),"Pendiente"))</x:f>
      </x:c>
      <x:c r="M35" s="12" t="str">
        <x:f>IF(B35="","",IF(COUNTIFS('Documentos'!$A$8:$A$107,B35)=1,INDEX('Documentos'!$C$8:$C$107,MATCH(B35,'Documentos'!$A$8:$A$107,0)),"Pendiente"))</x:f>
      </x:c>
      <x:c r="N35" s="12" t="str">
        <x:f>IF(ISNUMBER(C35),YEAR(C35),"")</x:f>
      </x:c>
      <x:c r="O35" s="12" t="str">
        <x:f>IF(ISNUMBER(C35),INT((MONTH(C35)-1)/3)+1,"")</x:f>
      </x:c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23" customHeight="1">
      <x:c r="A36" s="11"/>
      <x:c r="B36" s="11"/>
      <x:c r="C36" s="13"/>
      <x:c r="D36" s="14"/>
      <x:c r="E36" s="11"/>
      <x:c r="F36" s="11"/>
      <x:c r="G36" s="11"/>
      <x:c r="H36" s="14"/>
      <x:c r="I36" s="11"/>
      <x:c r="J36" s="11"/>
      <x:c r="K36" s="12" t="str">
        <x:f>IF(COUNTA(A36:J36)=0,"",IF(AND(COUNTIFS('Documentos'!$A$8:$A$107,B36)=1,IFERROR(INDEX('Documentos'!$T$8:$T$107,MATCH(B36,'Documentos'!$A$8:$A$107,0)),"")&lt;&gt;"Revisado"),"Revisar documento",IF(COUNTA(A36:J36)=0,"",IF(OR(A36="",OR(ISNUMBER(FIND("*",A36)),ISNUMBER(FIND("?",A36))),COUNTIFS('Caja'!$A$8:$A$107,A36)&lt;&gt;1),"ID inválido / duplicado",IF(OR(B36="",COUNTIFS('Documentos'!$A$8:$A$107,B36)&lt;&gt;1),"Documento inexistente",IF(OR(NOT(ISNUMBER(C36)),NOT(ISNUMBER(D36)),E36="",F36="",G36="",AND(G36&lt;&gt;"EUR",OR(NOT(ISNUMBER(H36)),I36=""))),"Completar movimiento",IF(ROUND(D36,2)&lt;&gt;D36,"Revisar céntimos","Revisado")))))))</x:f>
      </x:c>
      <x:c r="L36" s="12" t="str">
        <x:f>IF(B36="","",IF(COUNTIFS('Documentos'!$A$8:$A$107,B36)=1,INDEX('Documentos'!$B$8:$B$107,MATCH(B36,'Documentos'!$A$8:$A$107,0)),"Pendiente"))</x:f>
      </x:c>
      <x:c r="M36" s="12" t="str">
        <x:f>IF(B36="","",IF(COUNTIFS('Documentos'!$A$8:$A$107,B36)=1,INDEX('Documentos'!$C$8:$C$107,MATCH(B36,'Documentos'!$A$8:$A$107,0)),"Pendiente"))</x:f>
      </x:c>
      <x:c r="N36" s="12" t="str">
        <x:f>IF(ISNUMBER(C36),YEAR(C36),"")</x:f>
      </x:c>
      <x:c r="O36" s="12" t="str">
        <x:f>IF(ISNUMBER(C36),INT((MONTH(C36)-1)/3)+1,"")</x:f>
      </x:c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23" customHeight="1">
      <x:c r="A37" s="11"/>
      <x:c r="B37" s="11"/>
      <x:c r="C37" s="13"/>
      <x:c r="D37" s="14"/>
      <x:c r="E37" s="11"/>
      <x:c r="F37" s="11"/>
      <x:c r="G37" s="11"/>
      <x:c r="H37" s="14"/>
      <x:c r="I37" s="11"/>
      <x:c r="J37" s="11"/>
      <x:c r="K37" s="12" t="str">
        <x:f>IF(COUNTA(A37:J37)=0,"",IF(AND(COUNTIFS('Documentos'!$A$8:$A$107,B37)=1,IFERROR(INDEX('Documentos'!$T$8:$T$107,MATCH(B37,'Documentos'!$A$8:$A$107,0)),"")&lt;&gt;"Revisado"),"Revisar documento",IF(COUNTA(A37:J37)=0,"",IF(OR(A37="",OR(ISNUMBER(FIND("*",A37)),ISNUMBER(FIND("?",A37))),COUNTIFS('Caja'!$A$8:$A$107,A37)&lt;&gt;1),"ID inválido / duplicado",IF(OR(B37="",COUNTIFS('Documentos'!$A$8:$A$107,B37)&lt;&gt;1),"Documento inexistente",IF(OR(NOT(ISNUMBER(C37)),NOT(ISNUMBER(D37)),E37="",F37="",G37="",AND(G37&lt;&gt;"EUR",OR(NOT(ISNUMBER(H37)),I37=""))),"Completar movimiento",IF(ROUND(D37,2)&lt;&gt;D37,"Revisar céntimos","Revisado")))))))</x:f>
      </x:c>
      <x:c r="L37" s="12" t="str">
        <x:f>IF(B37="","",IF(COUNTIFS('Documentos'!$A$8:$A$107,B37)=1,INDEX('Documentos'!$B$8:$B$107,MATCH(B37,'Documentos'!$A$8:$A$107,0)),"Pendiente"))</x:f>
      </x:c>
      <x:c r="M37" s="12" t="str">
        <x:f>IF(B37="","",IF(COUNTIFS('Documentos'!$A$8:$A$107,B37)=1,INDEX('Documentos'!$C$8:$C$107,MATCH(B37,'Documentos'!$A$8:$A$107,0)),"Pendiente"))</x:f>
      </x:c>
      <x:c r="N37" s="12" t="str">
        <x:f>IF(ISNUMBER(C37),YEAR(C37),"")</x:f>
      </x:c>
      <x:c r="O37" s="12" t="str">
        <x:f>IF(ISNUMBER(C37),INT((MONTH(C37)-1)/3)+1,"")</x:f>
      </x:c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23" customHeight="1">
      <x:c r="A38" s="11"/>
      <x:c r="B38" s="11"/>
      <x:c r="C38" s="13"/>
      <x:c r="D38" s="14"/>
      <x:c r="E38" s="11"/>
      <x:c r="F38" s="11"/>
      <x:c r="G38" s="11"/>
      <x:c r="H38" s="14"/>
      <x:c r="I38" s="11"/>
      <x:c r="J38" s="11"/>
      <x:c r="K38" s="12" t="str">
        <x:f>IF(COUNTA(A38:J38)=0,"",IF(AND(COUNTIFS('Documentos'!$A$8:$A$107,B38)=1,IFERROR(INDEX('Documentos'!$T$8:$T$107,MATCH(B38,'Documentos'!$A$8:$A$107,0)),"")&lt;&gt;"Revisado"),"Revisar documento",IF(COUNTA(A38:J38)=0,"",IF(OR(A38="",OR(ISNUMBER(FIND("*",A38)),ISNUMBER(FIND("?",A38))),COUNTIFS('Caja'!$A$8:$A$107,A38)&lt;&gt;1),"ID inválido / duplicado",IF(OR(B38="",COUNTIFS('Documentos'!$A$8:$A$107,B38)&lt;&gt;1),"Documento inexistente",IF(OR(NOT(ISNUMBER(C38)),NOT(ISNUMBER(D38)),E38="",F38="",G38="",AND(G38&lt;&gt;"EUR",OR(NOT(ISNUMBER(H38)),I38=""))),"Completar movimiento",IF(ROUND(D38,2)&lt;&gt;D38,"Revisar céntimos","Revisado")))))))</x:f>
      </x:c>
      <x:c r="L38" s="12" t="str">
        <x:f>IF(B38="","",IF(COUNTIFS('Documentos'!$A$8:$A$107,B38)=1,INDEX('Documentos'!$B$8:$B$107,MATCH(B38,'Documentos'!$A$8:$A$107,0)),"Pendiente"))</x:f>
      </x:c>
      <x:c r="M38" s="12" t="str">
        <x:f>IF(B38="","",IF(COUNTIFS('Documentos'!$A$8:$A$107,B38)=1,INDEX('Documentos'!$C$8:$C$107,MATCH(B38,'Documentos'!$A$8:$A$107,0)),"Pendiente"))</x:f>
      </x:c>
      <x:c r="N38" s="12" t="str">
        <x:f>IF(ISNUMBER(C38),YEAR(C38),"")</x:f>
      </x:c>
      <x:c r="O38" s="12" t="str">
        <x:f>IF(ISNUMBER(C38),INT((MONTH(C38)-1)/3)+1,"")</x:f>
      </x:c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23" customHeight="1">
      <x:c r="A39" s="11"/>
      <x:c r="B39" s="11"/>
      <x:c r="C39" s="13"/>
      <x:c r="D39" s="14"/>
      <x:c r="E39" s="11"/>
      <x:c r="F39" s="11"/>
      <x:c r="G39" s="11"/>
      <x:c r="H39" s="14"/>
      <x:c r="I39" s="11"/>
      <x:c r="J39" s="11"/>
      <x:c r="K39" s="12" t="str">
        <x:f>IF(COUNTA(A39:J39)=0,"",IF(AND(COUNTIFS('Documentos'!$A$8:$A$107,B39)=1,IFERROR(INDEX('Documentos'!$T$8:$T$107,MATCH(B39,'Documentos'!$A$8:$A$107,0)),"")&lt;&gt;"Revisado"),"Revisar documento",IF(COUNTA(A39:J39)=0,"",IF(OR(A39="",OR(ISNUMBER(FIND("*",A39)),ISNUMBER(FIND("?",A39))),COUNTIFS('Caja'!$A$8:$A$107,A39)&lt;&gt;1),"ID inválido / duplicado",IF(OR(B39="",COUNTIFS('Documentos'!$A$8:$A$107,B39)&lt;&gt;1),"Documento inexistente",IF(OR(NOT(ISNUMBER(C39)),NOT(ISNUMBER(D39)),E39="",F39="",G39="",AND(G39&lt;&gt;"EUR",OR(NOT(ISNUMBER(H39)),I39=""))),"Completar movimiento",IF(ROUND(D39,2)&lt;&gt;D39,"Revisar céntimos","Revisado")))))))</x:f>
      </x:c>
      <x:c r="L39" s="12" t="str">
        <x:f>IF(B39="","",IF(COUNTIFS('Documentos'!$A$8:$A$107,B39)=1,INDEX('Documentos'!$B$8:$B$107,MATCH(B39,'Documentos'!$A$8:$A$107,0)),"Pendiente"))</x:f>
      </x:c>
      <x:c r="M39" s="12" t="str">
        <x:f>IF(B39="","",IF(COUNTIFS('Documentos'!$A$8:$A$107,B39)=1,INDEX('Documentos'!$C$8:$C$107,MATCH(B39,'Documentos'!$A$8:$A$107,0)),"Pendiente"))</x:f>
      </x:c>
      <x:c r="N39" s="12" t="str">
        <x:f>IF(ISNUMBER(C39),YEAR(C39),"")</x:f>
      </x:c>
      <x:c r="O39" s="12" t="str">
        <x:f>IF(ISNUMBER(C39),INT((MONTH(C39)-1)/3)+1,"")</x:f>
      </x:c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23" customHeight="1">
      <x:c r="A40" s="11"/>
      <x:c r="B40" s="11"/>
      <x:c r="C40" s="13"/>
      <x:c r="D40" s="14"/>
      <x:c r="E40" s="11"/>
      <x:c r="F40" s="11"/>
      <x:c r="G40" s="11"/>
      <x:c r="H40" s="14"/>
      <x:c r="I40" s="11"/>
      <x:c r="J40" s="11"/>
      <x:c r="K40" s="12" t="str">
        <x:f>IF(COUNTA(A40:J40)=0,"",IF(AND(COUNTIFS('Documentos'!$A$8:$A$107,B40)=1,IFERROR(INDEX('Documentos'!$T$8:$T$107,MATCH(B40,'Documentos'!$A$8:$A$107,0)),"")&lt;&gt;"Revisado"),"Revisar documento",IF(COUNTA(A40:J40)=0,"",IF(OR(A40="",OR(ISNUMBER(FIND("*",A40)),ISNUMBER(FIND("?",A40))),COUNTIFS('Caja'!$A$8:$A$107,A40)&lt;&gt;1),"ID inválido / duplicado",IF(OR(B40="",COUNTIFS('Documentos'!$A$8:$A$107,B40)&lt;&gt;1),"Documento inexistente",IF(OR(NOT(ISNUMBER(C40)),NOT(ISNUMBER(D40)),E40="",F40="",G40="",AND(G40&lt;&gt;"EUR",OR(NOT(ISNUMBER(H40)),I40=""))),"Completar movimiento",IF(ROUND(D40,2)&lt;&gt;D40,"Revisar céntimos","Revisado")))))))</x:f>
      </x:c>
      <x:c r="L40" s="12" t="str">
        <x:f>IF(B40="","",IF(COUNTIFS('Documentos'!$A$8:$A$107,B40)=1,INDEX('Documentos'!$B$8:$B$107,MATCH(B40,'Documentos'!$A$8:$A$107,0)),"Pendiente"))</x:f>
      </x:c>
      <x:c r="M40" s="12" t="str">
        <x:f>IF(B40="","",IF(COUNTIFS('Documentos'!$A$8:$A$107,B40)=1,INDEX('Documentos'!$C$8:$C$107,MATCH(B40,'Documentos'!$A$8:$A$107,0)),"Pendiente"))</x:f>
      </x:c>
      <x:c r="N40" s="12" t="str">
        <x:f>IF(ISNUMBER(C40),YEAR(C40),"")</x:f>
      </x:c>
      <x:c r="O40" s="12" t="str">
        <x:f>IF(ISNUMBER(C40),INT((MONTH(C40)-1)/3)+1,"")</x:f>
      </x:c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23" customHeight="1">
      <x:c r="A41" s="11"/>
      <x:c r="B41" s="11"/>
      <x:c r="C41" s="13"/>
      <x:c r="D41" s="14"/>
      <x:c r="E41" s="11"/>
      <x:c r="F41" s="11"/>
      <x:c r="G41" s="11"/>
      <x:c r="H41" s="14"/>
      <x:c r="I41" s="11"/>
      <x:c r="J41" s="11"/>
      <x:c r="K41" s="12" t="str">
        <x:f>IF(COUNTA(A41:J41)=0,"",IF(AND(COUNTIFS('Documentos'!$A$8:$A$107,B41)=1,IFERROR(INDEX('Documentos'!$T$8:$T$107,MATCH(B41,'Documentos'!$A$8:$A$107,0)),"")&lt;&gt;"Revisado"),"Revisar documento",IF(COUNTA(A41:J41)=0,"",IF(OR(A41="",OR(ISNUMBER(FIND("*",A41)),ISNUMBER(FIND("?",A41))),COUNTIFS('Caja'!$A$8:$A$107,A41)&lt;&gt;1),"ID inválido / duplicado",IF(OR(B41="",COUNTIFS('Documentos'!$A$8:$A$107,B41)&lt;&gt;1),"Documento inexistente",IF(OR(NOT(ISNUMBER(C41)),NOT(ISNUMBER(D41)),E41="",F41="",G41="",AND(G41&lt;&gt;"EUR",OR(NOT(ISNUMBER(H41)),I41=""))),"Completar movimiento",IF(ROUND(D41,2)&lt;&gt;D41,"Revisar céntimos","Revisado")))))))</x:f>
      </x:c>
      <x:c r="L41" s="12" t="str">
        <x:f>IF(B41="","",IF(COUNTIFS('Documentos'!$A$8:$A$107,B41)=1,INDEX('Documentos'!$B$8:$B$107,MATCH(B41,'Documentos'!$A$8:$A$107,0)),"Pendiente"))</x:f>
      </x:c>
      <x:c r="M41" s="12" t="str">
        <x:f>IF(B41="","",IF(COUNTIFS('Documentos'!$A$8:$A$107,B41)=1,INDEX('Documentos'!$C$8:$C$107,MATCH(B41,'Documentos'!$A$8:$A$107,0)),"Pendiente"))</x:f>
      </x:c>
      <x:c r="N41" s="12" t="str">
        <x:f>IF(ISNUMBER(C41),YEAR(C41),"")</x:f>
      </x:c>
      <x:c r="O41" s="12" t="str">
        <x:f>IF(ISNUMBER(C41),INT((MONTH(C41)-1)/3)+1,"")</x:f>
      </x:c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23" customHeight="1">
      <x:c r="A42" s="11"/>
      <x:c r="B42" s="11"/>
      <x:c r="C42" s="13"/>
      <x:c r="D42" s="14"/>
      <x:c r="E42" s="11"/>
      <x:c r="F42" s="11"/>
      <x:c r="G42" s="11"/>
      <x:c r="H42" s="14"/>
      <x:c r="I42" s="11"/>
      <x:c r="J42" s="11"/>
      <x:c r="K42" s="12" t="str">
        <x:f>IF(COUNTA(A42:J42)=0,"",IF(AND(COUNTIFS('Documentos'!$A$8:$A$107,B42)=1,IFERROR(INDEX('Documentos'!$T$8:$T$107,MATCH(B42,'Documentos'!$A$8:$A$107,0)),"")&lt;&gt;"Revisado"),"Revisar documento",IF(COUNTA(A42:J42)=0,"",IF(OR(A42="",OR(ISNUMBER(FIND("*",A42)),ISNUMBER(FIND("?",A42))),COUNTIFS('Caja'!$A$8:$A$107,A42)&lt;&gt;1),"ID inválido / duplicado",IF(OR(B42="",COUNTIFS('Documentos'!$A$8:$A$107,B42)&lt;&gt;1),"Documento inexistente",IF(OR(NOT(ISNUMBER(C42)),NOT(ISNUMBER(D42)),E42="",F42="",G42="",AND(G42&lt;&gt;"EUR",OR(NOT(ISNUMBER(H42)),I42=""))),"Completar movimiento",IF(ROUND(D42,2)&lt;&gt;D42,"Revisar céntimos","Revisado")))))))</x:f>
      </x:c>
      <x:c r="L42" s="12" t="str">
        <x:f>IF(B42="","",IF(COUNTIFS('Documentos'!$A$8:$A$107,B42)=1,INDEX('Documentos'!$B$8:$B$107,MATCH(B42,'Documentos'!$A$8:$A$107,0)),"Pendiente"))</x:f>
      </x:c>
      <x:c r="M42" s="12" t="str">
        <x:f>IF(B42="","",IF(COUNTIFS('Documentos'!$A$8:$A$107,B42)=1,INDEX('Documentos'!$C$8:$C$107,MATCH(B42,'Documentos'!$A$8:$A$107,0)),"Pendiente"))</x:f>
      </x:c>
      <x:c r="N42" s="12" t="str">
        <x:f>IF(ISNUMBER(C42),YEAR(C42),"")</x:f>
      </x:c>
      <x:c r="O42" s="12" t="str">
        <x:f>IF(ISNUMBER(C42),INT((MONTH(C42)-1)/3)+1,"")</x:f>
      </x:c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  <x:row r="43" ht="23" customHeight="1">
      <x:c r="A43" s="11"/>
      <x:c r="B43" s="11"/>
      <x:c r="C43" s="13"/>
      <x:c r="D43" s="14"/>
      <x:c r="E43" s="11"/>
      <x:c r="F43" s="11"/>
      <x:c r="G43" s="11"/>
      <x:c r="H43" s="14"/>
      <x:c r="I43" s="11"/>
      <x:c r="J43" s="11"/>
      <x:c r="K43" s="12" t="str">
        <x:f>IF(COUNTA(A43:J43)=0,"",IF(AND(COUNTIFS('Documentos'!$A$8:$A$107,B43)=1,IFERROR(INDEX('Documentos'!$T$8:$T$107,MATCH(B43,'Documentos'!$A$8:$A$107,0)),"")&lt;&gt;"Revisado"),"Revisar documento",IF(COUNTA(A43:J43)=0,"",IF(OR(A43="",OR(ISNUMBER(FIND("*",A43)),ISNUMBER(FIND("?",A43))),COUNTIFS('Caja'!$A$8:$A$107,A43)&lt;&gt;1),"ID inválido / duplicado",IF(OR(B43="",COUNTIFS('Documentos'!$A$8:$A$107,B43)&lt;&gt;1),"Documento inexistente",IF(OR(NOT(ISNUMBER(C43)),NOT(ISNUMBER(D43)),E43="",F43="",G43="",AND(G43&lt;&gt;"EUR",OR(NOT(ISNUMBER(H43)),I43=""))),"Completar movimiento",IF(ROUND(D43,2)&lt;&gt;D43,"Revisar céntimos","Revisado")))))))</x:f>
      </x:c>
      <x:c r="L43" s="12" t="str">
        <x:f>IF(B43="","",IF(COUNTIFS('Documentos'!$A$8:$A$107,B43)=1,INDEX('Documentos'!$B$8:$B$107,MATCH(B43,'Documentos'!$A$8:$A$107,0)),"Pendiente"))</x:f>
      </x:c>
      <x:c r="M43" s="12" t="str">
        <x:f>IF(B43="","",IF(COUNTIFS('Documentos'!$A$8:$A$107,B43)=1,INDEX('Documentos'!$C$8:$C$107,MATCH(B43,'Documentos'!$A$8:$A$107,0)),"Pendiente"))</x:f>
      </x:c>
      <x:c r="N43" s="12" t="str">
        <x:f>IF(ISNUMBER(C43),YEAR(C43),"")</x:f>
      </x:c>
      <x:c r="O43" s="12" t="str">
        <x:f>IF(ISNUMBER(C43),INT((MONTH(C43)-1)/3)+1,"")</x:f>
      </x:c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</x:row>
    <x:row r="44" ht="23" customHeight="1">
      <x:c r="A44" s="11"/>
      <x:c r="B44" s="11"/>
      <x:c r="C44" s="13"/>
      <x:c r="D44" s="14"/>
      <x:c r="E44" s="11"/>
      <x:c r="F44" s="11"/>
      <x:c r="G44" s="11"/>
      <x:c r="H44" s="14"/>
      <x:c r="I44" s="11"/>
      <x:c r="J44" s="11"/>
      <x:c r="K44" s="12" t="str">
        <x:f>IF(COUNTA(A44:J44)=0,"",IF(AND(COUNTIFS('Documentos'!$A$8:$A$107,B44)=1,IFERROR(INDEX('Documentos'!$T$8:$T$107,MATCH(B44,'Documentos'!$A$8:$A$107,0)),"")&lt;&gt;"Revisado"),"Revisar documento",IF(COUNTA(A44:J44)=0,"",IF(OR(A44="",OR(ISNUMBER(FIND("*",A44)),ISNUMBER(FIND("?",A44))),COUNTIFS('Caja'!$A$8:$A$107,A44)&lt;&gt;1),"ID inválido / duplicado",IF(OR(B44="",COUNTIFS('Documentos'!$A$8:$A$107,B44)&lt;&gt;1),"Documento inexistente",IF(OR(NOT(ISNUMBER(C44)),NOT(ISNUMBER(D44)),E44="",F44="",G44="",AND(G44&lt;&gt;"EUR",OR(NOT(ISNUMBER(H44)),I44=""))),"Completar movimiento",IF(ROUND(D44,2)&lt;&gt;D44,"Revisar céntimos","Revisado")))))))</x:f>
      </x:c>
      <x:c r="L44" s="12" t="str">
        <x:f>IF(B44="","",IF(COUNTIFS('Documentos'!$A$8:$A$107,B44)=1,INDEX('Documentos'!$B$8:$B$107,MATCH(B44,'Documentos'!$A$8:$A$107,0)),"Pendiente"))</x:f>
      </x:c>
      <x:c r="M44" s="12" t="str">
        <x:f>IF(B44="","",IF(COUNTIFS('Documentos'!$A$8:$A$107,B44)=1,INDEX('Documentos'!$C$8:$C$107,MATCH(B44,'Documentos'!$A$8:$A$107,0)),"Pendiente"))</x:f>
      </x:c>
      <x:c r="N44" s="12" t="str">
        <x:f>IF(ISNUMBER(C44),YEAR(C44),"")</x:f>
      </x:c>
      <x:c r="O44" s="12" t="str">
        <x:f>IF(ISNUMBER(C44),INT((MONTH(C44)-1)/3)+1,"")</x:f>
      </x:c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</x:row>
    <x:row r="45" ht="23" customHeight="1">
      <x:c r="A45" s="11"/>
      <x:c r="B45" s="11"/>
      <x:c r="C45" s="13"/>
      <x:c r="D45" s="14"/>
      <x:c r="E45" s="11"/>
      <x:c r="F45" s="11"/>
      <x:c r="G45" s="11"/>
      <x:c r="H45" s="14"/>
      <x:c r="I45" s="11"/>
      <x:c r="J45" s="11"/>
      <x:c r="K45" s="12" t="str">
        <x:f>IF(COUNTA(A45:J45)=0,"",IF(AND(COUNTIFS('Documentos'!$A$8:$A$107,B45)=1,IFERROR(INDEX('Documentos'!$T$8:$T$107,MATCH(B45,'Documentos'!$A$8:$A$107,0)),"")&lt;&gt;"Revisado"),"Revisar documento",IF(COUNTA(A45:J45)=0,"",IF(OR(A45="",OR(ISNUMBER(FIND("*",A45)),ISNUMBER(FIND("?",A45))),COUNTIFS('Caja'!$A$8:$A$107,A45)&lt;&gt;1),"ID inválido / duplicado",IF(OR(B45="",COUNTIFS('Documentos'!$A$8:$A$107,B45)&lt;&gt;1),"Documento inexistente",IF(OR(NOT(ISNUMBER(C45)),NOT(ISNUMBER(D45)),E45="",F45="",G45="",AND(G45&lt;&gt;"EUR",OR(NOT(ISNUMBER(H45)),I45=""))),"Completar movimiento",IF(ROUND(D45,2)&lt;&gt;D45,"Revisar céntimos","Revisado")))))))</x:f>
      </x:c>
      <x:c r="L45" s="12" t="str">
        <x:f>IF(B45="","",IF(COUNTIFS('Documentos'!$A$8:$A$107,B45)=1,INDEX('Documentos'!$B$8:$B$107,MATCH(B45,'Documentos'!$A$8:$A$107,0)),"Pendiente"))</x:f>
      </x:c>
      <x:c r="M45" s="12" t="str">
        <x:f>IF(B45="","",IF(COUNTIFS('Documentos'!$A$8:$A$107,B45)=1,INDEX('Documentos'!$C$8:$C$107,MATCH(B45,'Documentos'!$A$8:$A$107,0)),"Pendiente"))</x:f>
      </x:c>
      <x:c r="N45" s="12" t="str">
        <x:f>IF(ISNUMBER(C45),YEAR(C45),"")</x:f>
      </x:c>
      <x:c r="O45" s="12" t="str">
        <x:f>IF(ISNUMBER(C45),INT((MONTH(C45)-1)/3)+1,"")</x:f>
      </x:c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</x:row>
    <x:row r="46" ht="23" customHeight="1">
      <x:c r="A46" s="11"/>
      <x:c r="B46" s="11"/>
      <x:c r="C46" s="13"/>
      <x:c r="D46" s="14"/>
      <x:c r="E46" s="11"/>
      <x:c r="F46" s="11"/>
      <x:c r="G46" s="11"/>
      <x:c r="H46" s="14"/>
      <x:c r="I46" s="11"/>
      <x:c r="J46" s="11"/>
      <x:c r="K46" s="12" t="str">
        <x:f>IF(COUNTA(A46:J46)=0,"",IF(AND(COUNTIFS('Documentos'!$A$8:$A$107,B46)=1,IFERROR(INDEX('Documentos'!$T$8:$T$107,MATCH(B46,'Documentos'!$A$8:$A$107,0)),"")&lt;&gt;"Revisado"),"Revisar documento",IF(COUNTA(A46:J46)=0,"",IF(OR(A46="",OR(ISNUMBER(FIND("*",A46)),ISNUMBER(FIND("?",A46))),COUNTIFS('Caja'!$A$8:$A$107,A46)&lt;&gt;1),"ID inválido / duplicado",IF(OR(B46="",COUNTIFS('Documentos'!$A$8:$A$107,B46)&lt;&gt;1),"Documento inexistente",IF(OR(NOT(ISNUMBER(C46)),NOT(ISNUMBER(D46)),E46="",F46="",G46="",AND(G46&lt;&gt;"EUR",OR(NOT(ISNUMBER(H46)),I46=""))),"Completar movimiento",IF(ROUND(D46,2)&lt;&gt;D46,"Revisar céntimos","Revisado")))))))</x:f>
      </x:c>
      <x:c r="L46" s="12" t="str">
        <x:f>IF(B46="","",IF(COUNTIFS('Documentos'!$A$8:$A$107,B46)=1,INDEX('Documentos'!$B$8:$B$107,MATCH(B46,'Documentos'!$A$8:$A$107,0)),"Pendiente"))</x:f>
      </x:c>
      <x:c r="M46" s="12" t="str">
        <x:f>IF(B46="","",IF(COUNTIFS('Documentos'!$A$8:$A$107,B46)=1,INDEX('Documentos'!$C$8:$C$107,MATCH(B46,'Documentos'!$A$8:$A$107,0)),"Pendiente"))</x:f>
      </x:c>
      <x:c r="N46" s="12" t="str">
        <x:f>IF(ISNUMBER(C46),YEAR(C46),"")</x:f>
      </x:c>
      <x:c r="O46" s="12" t="str">
        <x:f>IF(ISNUMBER(C46),INT((MONTH(C46)-1)/3)+1,"")</x:f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</x:row>
    <x:row r="47" ht="23" customHeight="1">
      <x:c r="A47" s="11"/>
      <x:c r="B47" s="11"/>
      <x:c r="C47" s="13"/>
      <x:c r="D47" s="14"/>
      <x:c r="E47" s="11"/>
      <x:c r="F47" s="11"/>
      <x:c r="G47" s="11"/>
      <x:c r="H47" s="14"/>
      <x:c r="I47" s="11"/>
      <x:c r="J47" s="11"/>
      <x:c r="K47" s="12" t="str">
        <x:f>IF(COUNTA(A47:J47)=0,"",IF(AND(COUNTIFS('Documentos'!$A$8:$A$107,B47)=1,IFERROR(INDEX('Documentos'!$T$8:$T$107,MATCH(B47,'Documentos'!$A$8:$A$107,0)),"")&lt;&gt;"Revisado"),"Revisar documento",IF(COUNTA(A47:J47)=0,"",IF(OR(A47="",OR(ISNUMBER(FIND("*",A47)),ISNUMBER(FIND("?",A47))),COUNTIFS('Caja'!$A$8:$A$107,A47)&lt;&gt;1),"ID inválido / duplicado",IF(OR(B47="",COUNTIFS('Documentos'!$A$8:$A$107,B47)&lt;&gt;1),"Documento inexistente",IF(OR(NOT(ISNUMBER(C47)),NOT(ISNUMBER(D47)),E47="",F47="",G47="",AND(G47&lt;&gt;"EUR",OR(NOT(ISNUMBER(H47)),I47=""))),"Completar movimiento",IF(ROUND(D47,2)&lt;&gt;D47,"Revisar céntimos","Revisado")))))))</x:f>
      </x:c>
      <x:c r="L47" s="12" t="str">
        <x:f>IF(B47="","",IF(COUNTIFS('Documentos'!$A$8:$A$107,B47)=1,INDEX('Documentos'!$B$8:$B$107,MATCH(B47,'Documentos'!$A$8:$A$107,0)),"Pendiente"))</x:f>
      </x:c>
      <x:c r="M47" s="12" t="str">
        <x:f>IF(B47="","",IF(COUNTIFS('Documentos'!$A$8:$A$107,B47)=1,INDEX('Documentos'!$C$8:$C$107,MATCH(B47,'Documentos'!$A$8:$A$107,0)),"Pendiente"))</x:f>
      </x:c>
      <x:c r="N47" s="12" t="str">
        <x:f>IF(ISNUMBER(C47),YEAR(C47),"")</x:f>
      </x:c>
      <x:c r="O47" s="12" t="str">
        <x:f>IF(ISNUMBER(C47),INT((MONTH(C47)-1)/3)+1,"")</x:f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</x:row>
    <x:row r="48" ht="23" customHeight="1">
      <x:c r="A48" s="11"/>
      <x:c r="B48" s="11"/>
      <x:c r="C48" s="13"/>
      <x:c r="D48" s="14"/>
      <x:c r="E48" s="11"/>
      <x:c r="F48" s="11"/>
      <x:c r="G48" s="11"/>
      <x:c r="H48" s="14"/>
      <x:c r="I48" s="11"/>
      <x:c r="J48" s="11"/>
      <x:c r="K48" s="12" t="str">
        <x:f>IF(COUNTA(A48:J48)=0,"",IF(AND(COUNTIFS('Documentos'!$A$8:$A$107,B48)=1,IFERROR(INDEX('Documentos'!$T$8:$T$107,MATCH(B48,'Documentos'!$A$8:$A$107,0)),"")&lt;&gt;"Revisado"),"Revisar documento",IF(COUNTA(A48:J48)=0,"",IF(OR(A48="",OR(ISNUMBER(FIND("*",A48)),ISNUMBER(FIND("?",A48))),COUNTIFS('Caja'!$A$8:$A$107,A48)&lt;&gt;1),"ID inválido / duplicado",IF(OR(B48="",COUNTIFS('Documentos'!$A$8:$A$107,B48)&lt;&gt;1),"Documento inexistente",IF(OR(NOT(ISNUMBER(C48)),NOT(ISNUMBER(D48)),E48="",F48="",G48="",AND(G48&lt;&gt;"EUR",OR(NOT(ISNUMBER(H48)),I48=""))),"Completar movimiento",IF(ROUND(D48,2)&lt;&gt;D48,"Revisar céntimos","Revisado")))))))</x:f>
      </x:c>
      <x:c r="L48" s="12" t="str">
        <x:f>IF(B48="","",IF(COUNTIFS('Documentos'!$A$8:$A$107,B48)=1,INDEX('Documentos'!$B$8:$B$107,MATCH(B48,'Documentos'!$A$8:$A$107,0)),"Pendiente"))</x:f>
      </x:c>
      <x:c r="M48" s="12" t="str">
        <x:f>IF(B48="","",IF(COUNTIFS('Documentos'!$A$8:$A$107,B48)=1,INDEX('Documentos'!$C$8:$C$107,MATCH(B48,'Documentos'!$A$8:$A$107,0)),"Pendiente"))</x:f>
      </x:c>
      <x:c r="N48" s="12" t="str">
        <x:f>IF(ISNUMBER(C48),YEAR(C48),"")</x:f>
      </x:c>
      <x:c r="O48" s="12" t="str">
        <x:f>IF(ISNUMBER(C48),INT((MONTH(C48)-1)/3)+1,"")</x:f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</x:row>
    <x:row r="49" ht="23" customHeight="1">
      <x:c r="A49" s="11"/>
      <x:c r="B49" s="11"/>
      <x:c r="C49" s="13"/>
      <x:c r="D49" s="14"/>
      <x:c r="E49" s="11"/>
      <x:c r="F49" s="11"/>
      <x:c r="G49" s="11"/>
      <x:c r="H49" s="14"/>
      <x:c r="I49" s="11"/>
      <x:c r="J49" s="11"/>
      <x:c r="K49" s="12" t="str">
        <x:f>IF(COUNTA(A49:J49)=0,"",IF(AND(COUNTIFS('Documentos'!$A$8:$A$107,B49)=1,IFERROR(INDEX('Documentos'!$T$8:$T$107,MATCH(B49,'Documentos'!$A$8:$A$107,0)),"")&lt;&gt;"Revisado"),"Revisar documento",IF(COUNTA(A49:J49)=0,"",IF(OR(A49="",OR(ISNUMBER(FIND("*",A49)),ISNUMBER(FIND("?",A49))),COUNTIFS('Caja'!$A$8:$A$107,A49)&lt;&gt;1),"ID inválido / duplicado",IF(OR(B49="",COUNTIFS('Documentos'!$A$8:$A$107,B49)&lt;&gt;1),"Documento inexistente",IF(OR(NOT(ISNUMBER(C49)),NOT(ISNUMBER(D49)),E49="",F49="",G49="",AND(G49&lt;&gt;"EUR",OR(NOT(ISNUMBER(H49)),I49=""))),"Completar movimiento",IF(ROUND(D49,2)&lt;&gt;D49,"Revisar céntimos","Revisado")))))))</x:f>
      </x:c>
      <x:c r="L49" s="12" t="str">
        <x:f>IF(B49="","",IF(COUNTIFS('Documentos'!$A$8:$A$107,B49)=1,INDEX('Documentos'!$B$8:$B$107,MATCH(B49,'Documentos'!$A$8:$A$107,0)),"Pendiente"))</x:f>
      </x:c>
      <x:c r="M49" s="12" t="str">
        <x:f>IF(B49="","",IF(COUNTIFS('Documentos'!$A$8:$A$107,B49)=1,INDEX('Documentos'!$C$8:$C$107,MATCH(B49,'Documentos'!$A$8:$A$107,0)),"Pendiente"))</x:f>
      </x:c>
      <x:c r="N49" s="12" t="str">
        <x:f>IF(ISNUMBER(C49),YEAR(C49),"")</x:f>
      </x:c>
      <x:c r="O49" s="12" t="str">
        <x:f>IF(ISNUMBER(C49),INT((MONTH(C49)-1)/3)+1,"")</x:f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</x:row>
    <x:row r="50" ht="23" customHeight="1">
      <x:c r="A50" s="11"/>
      <x:c r="B50" s="11"/>
      <x:c r="C50" s="13"/>
      <x:c r="D50" s="14"/>
      <x:c r="E50" s="11"/>
      <x:c r="F50" s="11"/>
      <x:c r="G50" s="11"/>
      <x:c r="H50" s="14"/>
      <x:c r="I50" s="11"/>
      <x:c r="J50" s="11"/>
      <x:c r="K50" s="12" t="str">
        <x:f>IF(COUNTA(A50:J50)=0,"",IF(AND(COUNTIFS('Documentos'!$A$8:$A$107,B50)=1,IFERROR(INDEX('Documentos'!$T$8:$T$107,MATCH(B50,'Documentos'!$A$8:$A$107,0)),"")&lt;&gt;"Revisado"),"Revisar documento",IF(COUNTA(A50:J50)=0,"",IF(OR(A50="",OR(ISNUMBER(FIND("*",A50)),ISNUMBER(FIND("?",A50))),COUNTIFS('Caja'!$A$8:$A$107,A50)&lt;&gt;1),"ID inválido / duplicado",IF(OR(B50="",COUNTIFS('Documentos'!$A$8:$A$107,B50)&lt;&gt;1),"Documento inexistente",IF(OR(NOT(ISNUMBER(C50)),NOT(ISNUMBER(D50)),E50="",F50="",G50="",AND(G50&lt;&gt;"EUR",OR(NOT(ISNUMBER(H50)),I50=""))),"Completar movimiento",IF(ROUND(D50,2)&lt;&gt;D50,"Revisar céntimos","Revisado")))))))</x:f>
      </x:c>
      <x:c r="L50" s="12" t="str">
        <x:f>IF(B50="","",IF(COUNTIFS('Documentos'!$A$8:$A$107,B50)=1,INDEX('Documentos'!$B$8:$B$107,MATCH(B50,'Documentos'!$A$8:$A$107,0)),"Pendiente"))</x:f>
      </x:c>
      <x:c r="M50" s="12" t="str">
        <x:f>IF(B50="","",IF(COUNTIFS('Documentos'!$A$8:$A$107,B50)=1,INDEX('Documentos'!$C$8:$C$107,MATCH(B50,'Documentos'!$A$8:$A$107,0)),"Pendiente"))</x:f>
      </x:c>
      <x:c r="N50" s="12" t="str">
        <x:f>IF(ISNUMBER(C50),YEAR(C50),"")</x:f>
      </x:c>
      <x:c r="O50" s="12" t="str">
        <x:f>IF(ISNUMBER(C50),INT((MONTH(C50)-1)/3)+1,"")</x:f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</x:row>
    <x:row r="51" ht="23" customHeight="1">
      <x:c r="A51" s="11"/>
      <x:c r="B51" s="11"/>
      <x:c r="C51" s="13"/>
      <x:c r="D51" s="14"/>
      <x:c r="E51" s="11"/>
      <x:c r="F51" s="11"/>
      <x:c r="G51" s="11"/>
      <x:c r="H51" s="14"/>
      <x:c r="I51" s="11"/>
      <x:c r="J51" s="11"/>
      <x:c r="K51" s="12" t="str">
        <x:f>IF(COUNTA(A51:J51)=0,"",IF(AND(COUNTIFS('Documentos'!$A$8:$A$107,B51)=1,IFERROR(INDEX('Documentos'!$T$8:$T$107,MATCH(B51,'Documentos'!$A$8:$A$107,0)),"")&lt;&gt;"Revisado"),"Revisar documento",IF(COUNTA(A51:J51)=0,"",IF(OR(A51="",OR(ISNUMBER(FIND("*",A51)),ISNUMBER(FIND("?",A51))),COUNTIFS('Caja'!$A$8:$A$107,A51)&lt;&gt;1),"ID inválido / duplicado",IF(OR(B51="",COUNTIFS('Documentos'!$A$8:$A$107,B51)&lt;&gt;1),"Documento inexistente",IF(OR(NOT(ISNUMBER(C51)),NOT(ISNUMBER(D51)),E51="",F51="",G51="",AND(G51&lt;&gt;"EUR",OR(NOT(ISNUMBER(H51)),I51=""))),"Completar movimiento",IF(ROUND(D51,2)&lt;&gt;D51,"Revisar céntimos","Revisado")))))))</x:f>
      </x:c>
      <x:c r="L51" s="12" t="str">
        <x:f>IF(B51="","",IF(COUNTIFS('Documentos'!$A$8:$A$107,B51)=1,INDEX('Documentos'!$B$8:$B$107,MATCH(B51,'Documentos'!$A$8:$A$107,0)),"Pendiente"))</x:f>
      </x:c>
      <x:c r="M51" s="12" t="str">
        <x:f>IF(B51="","",IF(COUNTIFS('Documentos'!$A$8:$A$107,B51)=1,INDEX('Documentos'!$C$8:$C$107,MATCH(B51,'Documentos'!$A$8:$A$107,0)),"Pendiente"))</x:f>
      </x:c>
      <x:c r="N51" s="12" t="str">
        <x:f>IF(ISNUMBER(C51),YEAR(C51),"")</x:f>
      </x:c>
      <x:c r="O51" s="12" t="str">
        <x:f>IF(ISNUMBER(C51),INT((MONTH(C51)-1)/3)+1,"")</x:f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</x:row>
    <x:row r="52" ht="23" customHeight="1">
      <x:c r="A52" s="11"/>
      <x:c r="B52" s="11"/>
      <x:c r="C52" s="13"/>
      <x:c r="D52" s="14"/>
      <x:c r="E52" s="11"/>
      <x:c r="F52" s="11"/>
      <x:c r="G52" s="11"/>
      <x:c r="H52" s="14"/>
      <x:c r="I52" s="11"/>
      <x:c r="J52" s="11"/>
      <x:c r="K52" s="12" t="str">
        <x:f>IF(COUNTA(A52:J52)=0,"",IF(AND(COUNTIFS('Documentos'!$A$8:$A$107,B52)=1,IFERROR(INDEX('Documentos'!$T$8:$T$107,MATCH(B52,'Documentos'!$A$8:$A$107,0)),"")&lt;&gt;"Revisado"),"Revisar documento",IF(COUNTA(A52:J52)=0,"",IF(OR(A52="",OR(ISNUMBER(FIND("*",A52)),ISNUMBER(FIND("?",A52))),COUNTIFS('Caja'!$A$8:$A$107,A52)&lt;&gt;1),"ID inválido / duplicado",IF(OR(B52="",COUNTIFS('Documentos'!$A$8:$A$107,B52)&lt;&gt;1),"Documento inexistente",IF(OR(NOT(ISNUMBER(C52)),NOT(ISNUMBER(D52)),E52="",F52="",G52="",AND(G52&lt;&gt;"EUR",OR(NOT(ISNUMBER(H52)),I52=""))),"Completar movimiento",IF(ROUND(D52,2)&lt;&gt;D52,"Revisar céntimos","Revisado")))))))</x:f>
      </x:c>
      <x:c r="L52" s="12" t="str">
        <x:f>IF(B52="","",IF(COUNTIFS('Documentos'!$A$8:$A$107,B52)=1,INDEX('Documentos'!$B$8:$B$107,MATCH(B52,'Documentos'!$A$8:$A$107,0)),"Pendiente"))</x:f>
      </x:c>
      <x:c r="M52" s="12" t="str">
        <x:f>IF(B52="","",IF(COUNTIFS('Documentos'!$A$8:$A$107,B52)=1,INDEX('Documentos'!$C$8:$C$107,MATCH(B52,'Documentos'!$A$8:$A$107,0)),"Pendiente"))</x:f>
      </x:c>
      <x:c r="N52" s="12" t="str">
        <x:f>IF(ISNUMBER(C52),YEAR(C52),"")</x:f>
      </x:c>
      <x:c r="O52" s="12" t="str">
        <x:f>IF(ISNUMBER(C52),INT((MONTH(C52)-1)/3)+1,"")</x:f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</x:row>
    <x:row r="53" ht="23" customHeight="1">
      <x:c r="A53" s="11"/>
      <x:c r="B53" s="11"/>
      <x:c r="C53" s="13"/>
      <x:c r="D53" s="14"/>
      <x:c r="E53" s="11"/>
      <x:c r="F53" s="11"/>
      <x:c r="G53" s="11"/>
      <x:c r="H53" s="14"/>
      <x:c r="I53" s="11"/>
      <x:c r="J53" s="11"/>
      <x:c r="K53" s="12" t="str">
        <x:f>IF(COUNTA(A53:J53)=0,"",IF(AND(COUNTIFS('Documentos'!$A$8:$A$107,B53)=1,IFERROR(INDEX('Documentos'!$T$8:$T$107,MATCH(B53,'Documentos'!$A$8:$A$107,0)),"")&lt;&gt;"Revisado"),"Revisar documento",IF(COUNTA(A53:J53)=0,"",IF(OR(A53="",OR(ISNUMBER(FIND("*",A53)),ISNUMBER(FIND("?",A53))),COUNTIFS('Caja'!$A$8:$A$107,A53)&lt;&gt;1),"ID inválido / duplicado",IF(OR(B53="",COUNTIFS('Documentos'!$A$8:$A$107,B53)&lt;&gt;1),"Documento inexistente",IF(OR(NOT(ISNUMBER(C53)),NOT(ISNUMBER(D53)),E53="",F53="",G53="",AND(G53&lt;&gt;"EUR",OR(NOT(ISNUMBER(H53)),I53=""))),"Completar movimiento",IF(ROUND(D53,2)&lt;&gt;D53,"Revisar céntimos","Revisado")))))))</x:f>
      </x:c>
      <x:c r="L53" s="12" t="str">
        <x:f>IF(B53="","",IF(COUNTIFS('Documentos'!$A$8:$A$107,B53)=1,INDEX('Documentos'!$B$8:$B$107,MATCH(B53,'Documentos'!$A$8:$A$107,0)),"Pendiente"))</x:f>
      </x:c>
      <x:c r="M53" s="12" t="str">
        <x:f>IF(B53="","",IF(COUNTIFS('Documentos'!$A$8:$A$107,B53)=1,INDEX('Documentos'!$C$8:$C$107,MATCH(B53,'Documentos'!$A$8:$A$107,0)),"Pendiente"))</x:f>
      </x:c>
      <x:c r="N53" s="12" t="str">
        <x:f>IF(ISNUMBER(C53),YEAR(C53),"")</x:f>
      </x:c>
      <x:c r="O53" s="12" t="str">
        <x:f>IF(ISNUMBER(C53),INT((MONTH(C53)-1)/3)+1,"")</x:f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</x:row>
    <x:row r="54" ht="23" customHeight="1">
      <x:c r="A54" s="11"/>
      <x:c r="B54" s="11"/>
      <x:c r="C54" s="13"/>
      <x:c r="D54" s="14"/>
      <x:c r="E54" s="11"/>
      <x:c r="F54" s="11"/>
      <x:c r="G54" s="11"/>
      <x:c r="H54" s="14"/>
      <x:c r="I54" s="11"/>
      <x:c r="J54" s="11"/>
      <x:c r="K54" s="12" t="str">
        <x:f>IF(COUNTA(A54:J54)=0,"",IF(AND(COUNTIFS('Documentos'!$A$8:$A$107,B54)=1,IFERROR(INDEX('Documentos'!$T$8:$T$107,MATCH(B54,'Documentos'!$A$8:$A$107,0)),"")&lt;&gt;"Revisado"),"Revisar documento",IF(COUNTA(A54:J54)=0,"",IF(OR(A54="",OR(ISNUMBER(FIND("*",A54)),ISNUMBER(FIND("?",A54))),COUNTIFS('Caja'!$A$8:$A$107,A54)&lt;&gt;1),"ID inválido / duplicado",IF(OR(B54="",COUNTIFS('Documentos'!$A$8:$A$107,B54)&lt;&gt;1),"Documento inexistente",IF(OR(NOT(ISNUMBER(C54)),NOT(ISNUMBER(D54)),E54="",F54="",G54="",AND(G54&lt;&gt;"EUR",OR(NOT(ISNUMBER(H54)),I54=""))),"Completar movimiento",IF(ROUND(D54,2)&lt;&gt;D54,"Revisar céntimos","Revisado")))))))</x:f>
      </x:c>
      <x:c r="L54" s="12" t="str">
        <x:f>IF(B54="","",IF(COUNTIFS('Documentos'!$A$8:$A$107,B54)=1,INDEX('Documentos'!$B$8:$B$107,MATCH(B54,'Documentos'!$A$8:$A$107,0)),"Pendiente"))</x:f>
      </x:c>
      <x:c r="M54" s="12" t="str">
        <x:f>IF(B54="","",IF(COUNTIFS('Documentos'!$A$8:$A$107,B54)=1,INDEX('Documentos'!$C$8:$C$107,MATCH(B54,'Documentos'!$A$8:$A$107,0)),"Pendiente"))</x:f>
      </x:c>
      <x:c r="N54" s="12" t="str">
        <x:f>IF(ISNUMBER(C54),YEAR(C54),"")</x:f>
      </x:c>
      <x:c r="O54" s="12" t="str">
        <x:f>IF(ISNUMBER(C54),INT((MONTH(C54)-1)/3)+1,"")</x:f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</x:row>
    <x:row r="55" ht="23" customHeight="1">
      <x:c r="A55" s="11"/>
      <x:c r="B55" s="11"/>
      <x:c r="C55" s="13"/>
      <x:c r="D55" s="14"/>
      <x:c r="E55" s="11"/>
      <x:c r="F55" s="11"/>
      <x:c r="G55" s="11"/>
      <x:c r="H55" s="14"/>
      <x:c r="I55" s="11"/>
      <x:c r="J55" s="11"/>
      <x:c r="K55" s="12" t="str">
        <x:f>IF(COUNTA(A55:J55)=0,"",IF(AND(COUNTIFS('Documentos'!$A$8:$A$107,B55)=1,IFERROR(INDEX('Documentos'!$T$8:$T$107,MATCH(B55,'Documentos'!$A$8:$A$107,0)),"")&lt;&gt;"Revisado"),"Revisar documento",IF(COUNTA(A55:J55)=0,"",IF(OR(A55="",OR(ISNUMBER(FIND("*",A55)),ISNUMBER(FIND("?",A55))),COUNTIFS('Caja'!$A$8:$A$107,A55)&lt;&gt;1),"ID inválido / duplicado",IF(OR(B55="",COUNTIFS('Documentos'!$A$8:$A$107,B55)&lt;&gt;1),"Documento inexistente",IF(OR(NOT(ISNUMBER(C55)),NOT(ISNUMBER(D55)),E55="",F55="",G55="",AND(G55&lt;&gt;"EUR",OR(NOT(ISNUMBER(H55)),I55=""))),"Completar movimiento",IF(ROUND(D55,2)&lt;&gt;D55,"Revisar céntimos","Revisado")))))))</x:f>
      </x:c>
      <x:c r="L55" s="12" t="str">
        <x:f>IF(B55="","",IF(COUNTIFS('Documentos'!$A$8:$A$107,B55)=1,INDEX('Documentos'!$B$8:$B$107,MATCH(B55,'Documentos'!$A$8:$A$107,0)),"Pendiente"))</x:f>
      </x:c>
      <x:c r="M55" s="12" t="str">
        <x:f>IF(B55="","",IF(COUNTIFS('Documentos'!$A$8:$A$107,B55)=1,INDEX('Documentos'!$C$8:$C$107,MATCH(B55,'Documentos'!$A$8:$A$107,0)),"Pendiente"))</x:f>
      </x:c>
      <x:c r="N55" s="12" t="str">
        <x:f>IF(ISNUMBER(C55),YEAR(C55),"")</x:f>
      </x:c>
      <x:c r="O55" s="12" t="str">
        <x:f>IF(ISNUMBER(C55),INT((MONTH(C55)-1)/3)+1,"")</x:f>
      </x:c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</x:row>
    <x:row r="56" ht="23" customHeight="1">
      <x:c r="A56" s="11"/>
      <x:c r="B56" s="11"/>
      <x:c r="C56" s="13"/>
      <x:c r="D56" s="14"/>
      <x:c r="E56" s="11"/>
      <x:c r="F56" s="11"/>
      <x:c r="G56" s="11"/>
      <x:c r="H56" s="14"/>
      <x:c r="I56" s="11"/>
      <x:c r="J56" s="11"/>
      <x:c r="K56" s="12" t="str">
        <x:f>IF(COUNTA(A56:J56)=0,"",IF(AND(COUNTIFS('Documentos'!$A$8:$A$107,B56)=1,IFERROR(INDEX('Documentos'!$T$8:$T$107,MATCH(B56,'Documentos'!$A$8:$A$107,0)),"")&lt;&gt;"Revisado"),"Revisar documento",IF(COUNTA(A56:J56)=0,"",IF(OR(A56="",OR(ISNUMBER(FIND("*",A56)),ISNUMBER(FIND("?",A56))),COUNTIFS('Caja'!$A$8:$A$107,A56)&lt;&gt;1),"ID inválido / duplicado",IF(OR(B56="",COUNTIFS('Documentos'!$A$8:$A$107,B56)&lt;&gt;1),"Documento inexistente",IF(OR(NOT(ISNUMBER(C56)),NOT(ISNUMBER(D56)),E56="",F56="",G56="",AND(G56&lt;&gt;"EUR",OR(NOT(ISNUMBER(H56)),I56=""))),"Completar movimiento",IF(ROUND(D56,2)&lt;&gt;D56,"Revisar céntimos","Revisado")))))))</x:f>
      </x:c>
      <x:c r="L56" s="12" t="str">
        <x:f>IF(B56="","",IF(COUNTIFS('Documentos'!$A$8:$A$107,B56)=1,INDEX('Documentos'!$B$8:$B$107,MATCH(B56,'Documentos'!$A$8:$A$107,0)),"Pendiente"))</x:f>
      </x:c>
      <x:c r="M56" s="12" t="str">
        <x:f>IF(B56="","",IF(COUNTIFS('Documentos'!$A$8:$A$107,B56)=1,INDEX('Documentos'!$C$8:$C$107,MATCH(B56,'Documentos'!$A$8:$A$107,0)),"Pendiente"))</x:f>
      </x:c>
      <x:c r="N56" s="12" t="str">
        <x:f>IF(ISNUMBER(C56),YEAR(C56),"")</x:f>
      </x:c>
      <x:c r="O56" s="12" t="str">
        <x:f>IF(ISNUMBER(C56),INT((MONTH(C56)-1)/3)+1,"")</x:f>
      </x:c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</x:row>
    <x:row r="57" ht="23" customHeight="1">
      <x:c r="A57" s="11"/>
      <x:c r="B57" s="11"/>
      <x:c r="C57" s="13"/>
      <x:c r="D57" s="14"/>
      <x:c r="E57" s="11"/>
      <x:c r="F57" s="11"/>
      <x:c r="G57" s="11"/>
      <x:c r="H57" s="14"/>
      <x:c r="I57" s="11"/>
      <x:c r="J57" s="11"/>
      <x:c r="K57" s="12" t="str">
        <x:f>IF(COUNTA(A57:J57)=0,"",IF(AND(COUNTIFS('Documentos'!$A$8:$A$107,B57)=1,IFERROR(INDEX('Documentos'!$T$8:$T$107,MATCH(B57,'Documentos'!$A$8:$A$107,0)),"")&lt;&gt;"Revisado"),"Revisar documento",IF(COUNTA(A57:J57)=0,"",IF(OR(A57="",OR(ISNUMBER(FIND("*",A57)),ISNUMBER(FIND("?",A57))),COUNTIFS('Caja'!$A$8:$A$107,A57)&lt;&gt;1),"ID inválido / duplicado",IF(OR(B57="",COUNTIFS('Documentos'!$A$8:$A$107,B57)&lt;&gt;1),"Documento inexistente",IF(OR(NOT(ISNUMBER(C57)),NOT(ISNUMBER(D57)),E57="",F57="",G57="",AND(G57&lt;&gt;"EUR",OR(NOT(ISNUMBER(H57)),I57=""))),"Completar movimiento",IF(ROUND(D57,2)&lt;&gt;D57,"Revisar céntimos","Revisado")))))))</x:f>
      </x:c>
      <x:c r="L57" s="12" t="str">
        <x:f>IF(B57="","",IF(COUNTIFS('Documentos'!$A$8:$A$107,B57)=1,INDEX('Documentos'!$B$8:$B$107,MATCH(B57,'Documentos'!$A$8:$A$107,0)),"Pendiente"))</x:f>
      </x:c>
      <x:c r="M57" s="12" t="str">
        <x:f>IF(B57="","",IF(COUNTIFS('Documentos'!$A$8:$A$107,B57)=1,INDEX('Documentos'!$C$8:$C$107,MATCH(B57,'Documentos'!$A$8:$A$107,0)),"Pendiente"))</x:f>
      </x:c>
      <x:c r="N57" s="12" t="str">
        <x:f>IF(ISNUMBER(C57),YEAR(C57),"")</x:f>
      </x:c>
      <x:c r="O57" s="12" t="str">
        <x:f>IF(ISNUMBER(C57),INT((MONTH(C57)-1)/3)+1,"")</x:f>
      </x:c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</x:row>
    <x:row r="58" ht="23" customHeight="1">
      <x:c r="A58" s="11"/>
      <x:c r="B58" s="11"/>
      <x:c r="C58" s="13"/>
      <x:c r="D58" s="14"/>
      <x:c r="E58" s="11"/>
      <x:c r="F58" s="11"/>
      <x:c r="G58" s="11"/>
      <x:c r="H58" s="14"/>
      <x:c r="I58" s="11"/>
      <x:c r="J58" s="11"/>
      <x:c r="K58" s="12" t="str">
        <x:f>IF(COUNTA(A58:J58)=0,"",IF(AND(COUNTIFS('Documentos'!$A$8:$A$107,B58)=1,IFERROR(INDEX('Documentos'!$T$8:$T$107,MATCH(B58,'Documentos'!$A$8:$A$107,0)),"")&lt;&gt;"Revisado"),"Revisar documento",IF(COUNTA(A58:J58)=0,"",IF(OR(A58="",OR(ISNUMBER(FIND("*",A58)),ISNUMBER(FIND("?",A58))),COUNTIFS('Caja'!$A$8:$A$107,A58)&lt;&gt;1),"ID inválido / duplicado",IF(OR(B58="",COUNTIFS('Documentos'!$A$8:$A$107,B58)&lt;&gt;1),"Documento inexistente",IF(OR(NOT(ISNUMBER(C58)),NOT(ISNUMBER(D58)),E58="",F58="",G58="",AND(G58&lt;&gt;"EUR",OR(NOT(ISNUMBER(H58)),I58=""))),"Completar movimiento",IF(ROUND(D58,2)&lt;&gt;D58,"Revisar céntimos","Revisado")))))))</x:f>
      </x:c>
      <x:c r="L58" s="12" t="str">
        <x:f>IF(B58="","",IF(COUNTIFS('Documentos'!$A$8:$A$107,B58)=1,INDEX('Documentos'!$B$8:$B$107,MATCH(B58,'Documentos'!$A$8:$A$107,0)),"Pendiente"))</x:f>
      </x:c>
      <x:c r="M58" s="12" t="str">
        <x:f>IF(B58="","",IF(COUNTIFS('Documentos'!$A$8:$A$107,B58)=1,INDEX('Documentos'!$C$8:$C$107,MATCH(B58,'Documentos'!$A$8:$A$107,0)),"Pendiente"))</x:f>
      </x:c>
      <x:c r="N58" s="12" t="str">
        <x:f>IF(ISNUMBER(C58),YEAR(C58),"")</x:f>
      </x:c>
      <x:c r="O58" s="12" t="str">
        <x:f>IF(ISNUMBER(C58),INT((MONTH(C58)-1)/3)+1,"")</x:f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</x:row>
    <x:row r="59" ht="23" customHeight="1">
      <x:c r="A59" s="11"/>
      <x:c r="B59" s="11"/>
      <x:c r="C59" s="13"/>
      <x:c r="D59" s="14"/>
      <x:c r="E59" s="11"/>
      <x:c r="F59" s="11"/>
      <x:c r="G59" s="11"/>
      <x:c r="H59" s="14"/>
      <x:c r="I59" s="11"/>
      <x:c r="J59" s="11"/>
      <x:c r="K59" s="12" t="str">
        <x:f>IF(COUNTA(A59:J59)=0,"",IF(AND(COUNTIFS('Documentos'!$A$8:$A$107,B59)=1,IFERROR(INDEX('Documentos'!$T$8:$T$107,MATCH(B59,'Documentos'!$A$8:$A$107,0)),"")&lt;&gt;"Revisado"),"Revisar documento",IF(COUNTA(A59:J59)=0,"",IF(OR(A59="",OR(ISNUMBER(FIND("*",A59)),ISNUMBER(FIND("?",A59))),COUNTIFS('Caja'!$A$8:$A$107,A59)&lt;&gt;1),"ID inválido / duplicado",IF(OR(B59="",COUNTIFS('Documentos'!$A$8:$A$107,B59)&lt;&gt;1),"Documento inexistente",IF(OR(NOT(ISNUMBER(C59)),NOT(ISNUMBER(D59)),E59="",F59="",G59="",AND(G59&lt;&gt;"EUR",OR(NOT(ISNUMBER(H59)),I59=""))),"Completar movimiento",IF(ROUND(D59,2)&lt;&gt;D59,"Revisar céntimos","Revisado")))))))</x:f>
      </x:c>
      <x:c r="L59" s="12" t="str">
        <x:f>IF(B59="","",IF(COUNTIFS('Documentos'!$A$8:$A$107,B59)=1,INDEX('Documentos'!$B$8:$B$107,MATCH(B59,'Documentos'!$A$8:$A$107,0)),"Pendiente"))</x:f>
      </x:c>
      <x:c r="M59" s="12" t="str">
        <x:f>IF(B59="","",IF(COUNTIFS('Documentos'!$A$8:$A$107,B59)=1,INDEX('Documentos'!$C$8:$C$107,MATCH(B59,'Documentos'!$A$8:$A$107,0)),"Pendiente"))</x:f>
      </x:c>
      <x:c r="N59" s="12" t="str">
        <x:f>IF(ISNUMBER(C59),YEAR(C59),"")</x:f>
      </x:c>
      <x:c r="O59" s="12" t="str">
        <x:f>IF(ISNUMBER(C59),INT((MONTH(C59)-1)/3)+1,"")</x:f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</x:row>
    <x:row r="60" ht="23" customHeight="1">
      <x:c r="A60" s="11"/>
      <x:c r="B60" s="11"/>
      <x:c r="C60" s="13"/>
      <x:c r="D60" s="14"/>
      <x:c r="E60" s="11"/>
      <x:c r="F60" s="11"/>
      <x:c r="G60" s="11"/>
      <x:c r="H60" s="14"/>
      <x:c r="I60" s="11"/>
      <x:c r="J60" s="11"/>
      <x:c r="K60" s="12" t="str">
        <x:f>IF(COUNTA(A60:J60)=0,"",IF(AND(COUNTIFS('Documentos'!$A$8:$A$107,B60)=1,IFERROR(INDEX('Documentos'!$T$8:$T$107,MATCH(B60,'Documentos'!$A$8:$A$107,0)),"")&lt;&gt;"Revisado"),"Revisar documento",IF(COUNTA(A60:J60)=0,"",IF(OR(A60="",OR(ISNUMBER(FIND("*",A60)),ISNUMBER(FIND("?",A60))),COUNTIFS('Caja'!$A$8:$A$107,A60)&lt;&gt;1),"ID inválido / duplicado",IF(OR(B60="",COUNTIFS('Documentos'!$A$8:$A$107,B60)&lt;&gt;1),"Documento inexistente",IF(OR(NOT(ISNUMBER(C60)),NOT(ISNUMBER(D60)),E60="",F60="",G60="",AND(G60&lt;&gt;"EUR",OR(NOT(ISNUMBER(H60)),I60=""))),"Completar movimiento",IF(ROUND(D60,2)&lt;&gt;D60,"Revisar céntimos","Revisado")))))))</x:f>
      </x:c>
      <x:c r="L60" s="12" t="str">
        <x:f>IF(B60="","",IF(COUNTIFS('Documentos'!$A$8:$A$107,B60)=1,INDEX('Documentos'!$B$8:$B$107,MATCH(B60,'Documentos'!$A$8:$A$107,0)),"Pendiente"))</x:f>
      </x:c>
      <x:c r="M60" s="12" t="str">
        <x:f>IF(B60="","",IF(COUNTIFS('Documentos'!$A$8:$A$107,B60)=1,INDEX('Documentos'!$C$8:$C$107,MATCH(B60,'Documentos'!$A$8:$A$107,0)),"Pendiente"))</x:f>
      </x:c>
      <x:c r="N60" s="12" t="str">
        <x:f>IF(ISNUMBER(C60),YEAR(C60),"")</x:f>
      </x:c>
      <x:c r="O60" s="12" t="str">
        <x:f>IF(ISNUMBER(C60),INT((MONTH(C60)-1)/3)+1,"")</x:f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</x:row>
    <x:row r="61" ht="23" customHeight="1">
      <x:c r="A61" s="11"/>
      <x:c r="B61" s="11"/>
      <x:c r="C61" s="13"/>
      <x:c r="D61" s="14"/>
      <x:c r="E61" s="11"/>
      <x:c r="F61" s="11"/>
      <x:c r="G61" s="11"/>
      <x:c r="H61" s="14"/>
      <x:c r="I61" s="11"/>
      <x:c r="J61" s="11"/>
      <x:c r="K61" s="12" t="str">
        <x:f>IF(COUNTA(A61:J61)=0,"",IF(AND(COUNTIFS('Documentos'!$A$8:$A$107,B61)=1,IFERROR(INDEX('Documentos'!$T$8:$T$107,MATCH(B61,'Documentos'!$A$8:$A$107,0)),"")&lt;&gt;"Revisado"),"Revisar documento",IF(COUNTA(A61:J61)=0,"",IF(OR(A61="",OR(ISNUMBER(FIND("*",A61)),ISNUMBER(FIND("?",A61))),COUNTIFS('Caja'!$A$8:$A$107,A61)&lt;&gt;1),"ID inválido / duplicado",IF(OR(B61="",COUNTIFS('Documentos'!$A$8:$A$107,B61)&lt;&gt;1),"Documento inexistente",IF(OR(NOT(ISNUMBER(C61)),NOT(ISNUMBER(D61)),E61="",F61="",G61="",AND(G61&lt;&gt;"EUR",OR(NOT(ISNUMBER(H61)),I61=""))),"Completar movimiento",IF(ROUND(D61,2)&lt;&gt;D61,"Revisar céntimos","Revisado")))))))</x:f>
      </x:c>
      <x:c r="L61" s="12" t="str">
        <x:f>IF(B61="","",IF(COUNTIFS('Documentos'!$A$8:$A$107,B61)=1,INDEX('Documentos'!$B$8:$B$107,MATCH(B61,'Documentos'!$A$8:$A$107,0)),"Pendiente"))</x:f>
      </x:c>
      <x:c r="M61" s="12" t="str">
        <x:f>IF(B61="","",IF(COUNTIFS('Documentos'!$A$8:$A$107,B61)=1,INDEX('Documentos'!$C$8:$C$107,MATCH(B61,'Documentos'!$A$8:$A$107,0)),"Pendiente"))</x:f>
      </x:c>
      <x:c r="N61" s="12" t="str">
        <x:f>IF(ISNUMBER(C61),YEAR(C61),"")</x:f>
      </x:c>
      <x:c r="O61" s="12" t="str">
        <x:f>IF(ISNUMBER(C61),INT((MONTH(C61)-1)/3)+1,"")</x:f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</x:row>
    <x:row r="62" ht="23" customHeight="1">
      <x:c r="A62" s="11"/>
      <x:c r="B62" s="11"/>
      <x:c r="C62" s="13"/>
      <x:c r="D62" s="14"/>
      <x:c r="E62" s="11"/>
      <x:c r="F62" s="11"/>
      <x:c r="G62" s="11"/>
      <x:c r="H62" s="14"/>
      <x:c r="I62" s="11"/>
      <x:c r="J62" s="11"/>
      <x:c r="K62" s="12" t="str">
        <x:f>IF(COUNTA(A62:J62)=0,"",IF(AND(COUNTIFS('Documentos'!$A$8:$A$107,B62)=1,IFERROR(INDEX('Documentos'!$T$8:$T$107,MATCH(B62,'Documentos'!$A$8:$A$107,0)),"")&lt;&gt;"Revisado"),"Revisar documento",IF(COUNTA(A62:J62)=0,"",IF(OR(A62="",OR(ISNUMBER(FIND("*",A62)),ISNUMBER(FIND("?",A62))),COUNTIFS('Caja'!$A$8:$A$107,A62)&lt;&gt;1),"ID inválido / duplicado",IF(OR(B62="",COUNTIFS('Documentos'!$A$8:$A$107,B62)&lt;&gt;1),"Documento inexistente",IF(OR(NOT(ISNUMBER(C62)),NOT(ISNUMBER(D62)),E62="",F62="",G62="",AND(G62&lt;&gt;"EUR",OR(NOT(ISNUMBER(H62)),I62=""))),"Completar movimiento",IF(ROUND(D62,2)&lt;&gt;D62,"Revisar céntimos","Revisado")))))))</x:f>
      </x:c>
      <x:c r="L62" s="12" t="str">
        <x:f>IF(B62="","",IF(COUNTIFS('Documentos'!$A$8:$A$107,B62)=1,INDEX('Documentos'!$B$8:$B$107,MATCH(B62,'Documentos'!$A$8:$A$107,0)),"Pendiente"))</x:f>
      </x:c>
      <x:c r="M62" s="12" t="str">
        <x:f>IF(B62="","",IF(COUNTIFS('Documentos'!$A$8:$A$107,B62)=1,INDEX('Documentos'!$C$8:$C$107,MATCH(B62,'Documentos'!$A$8:$A$107,0)),"Pendiente"))</x:f>
      </x:c>
      <x:c r="N62" s="12" t="str">
        <x:f>IF(ISNUMBER(C62),YEAR(C62),"")</x:f>
      </x:c>
      <x:c r="O62" s="12" t="str">
        <x:f>IF(ISNUMBER(C62),INT((MONTH(C62)-1)/3)+1,"")</x:f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</x:row>
    <x:row r="63" ht="23" customHeight="1">
      <x:c r="A63" s="11"/>
      <x:c r="B63" s="11"/>
      <x:c r="C63" s="13"/>
      <x:c r="D63" s="14"/>
      <x:c r="E63" s="11"/>
      <x:c r="F63" s="11"/>
      <x:c r="G63" s="11"/>
      <x:c r="H63" s="14"/>
      <x:c r="I63" s="11"/>
      <x:c r="J63" s="11"/>
      <x:c r="K63" s="12" t="str">
        <x:f>IF(COUNTA(A63:J63)=0,"",IF(AND(COUNTIFS('Documentos'!$A$8:$A$107,B63)=1,IFERROR(INDEX('Documentos'!$T$8:$T$107,MATCH(B63,'Documentos'!$A$8:$A$107,0)),"")&lt;&gt;"Revisado"),"Revisar documento",IF(COUNTA(A63:J63)=0,"",IF(OR(A63="",OR(ISNUMBER(FIND("*",A63)),ISNUMBER(FIND("?",A63))),COUNTIFS('Caja'!$A$8:$A$107,A63)&lt;&gt;1),"ID inválido / duplicado",IF(OR(B63="",COUNTIFS('Documentos'!$A$8:$A$107,B63)&lt;&gt;1),"Documento inexistente",IF(OR(NOT(ISNUMBER(C63)),NOT(ISNUMBER(D63)),E63="",F63="",G63="",AND(G63&lt;&gt;"EUR",OR(NOT(ISNUMBER(H63)),I63=""))),"Completar movimiento",IF(ROUND(D63,2)&lt;&gt;D63,"Revisar céntimos","Revisado")))))))</x:f>
      </x:c>
      <x:c r="L63" s="12" t="str">
        <x:f>IF(B63="","",IF(COUNTIFS('Documentos'!$A$8:$A$107,B63)=1,INDEX('Documentos'!$B$8:$B$107,MATCH(B63,'Documentos'!$A$8:$A$107,0)),"Pendiente"))</x:f>
      </x:c>
      <x:c r="M63" s="12" t="str">
        <x:f>IF(B63="","",IF(COUNTIFS('Documentos'!$A$8:$A$107,B63)=1,INDEX('Documentos'!$C$8:$C$107,MATCH(B63,'Documentos'!$A$8:$A$107,0)),"Pendiente"))</x:f>
      </x:c>
      <x:c r="N63" s="12" t="str">
        <x:f>IF(ISNUMBER(C63),YEAR(C63),"")</x:f>
      </x:c>
      <x:c r="O63" s="12" t="str">
        <x:f>IF(ISNUMBER(C63),INT((MONTH(C63)-1)/3)+1,"")</x:f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</x:row>
    <x:row r="64" ht="23" customHeight="1">
      <x:c r="A64" s="11"/>
      <x:c r="B64" s="11"/>
      <x:c r="C64" s="13"/>
      <x:c r="D64" s="14"/>
      <x:c r="E64" s="11"/>
      <x:c r="F64" s="11"/>
      <x:c r="G64" s="11"/>
      <x:c r="H64" s="14"/>
      <x:c r="I64" s="11"/>
      <x:c r="J64" s="11"/>
      <x:c r="K64" s="12" t="str">
        <x:f>IF(COUNTA(A64:J64)=0,"",IF(AND(COUNTIFS('Documentos'!$A$8:$A$107,B64)=1,IFERROR(INDEX('Documentos'!$T$8:$T$107,MATCH(B64,'Documentos'!$A$8:$A$107,0)),"")&lt;&gt;"Revisado"),"Revisar documento",IF(COUNTA(A64:J64)=0,"",IF(OR(A64="",OR(ISNUMBER(FIND("*",A64)),ISNUMBER(FIND("?",A64))),COUNTIFS('Caja'!$A$8:$A$107,A64)&lt;&gt;1),"ID inválido / duplicado",IF(OR(B64="",COUNTIFS('Documentos'!$A$8:$A$107,B64)&lt;&gt;1),"Documento inexistente",IF(OR(NOT(ISNUMBER(C64)),NOT(ISNUMBER(D64)),E64="",F64="",G64="",AND(G64&lt;&gt;"EUR",OR(NOT(ISNUMBER(H64)),I64=""))),"Completar movimiento",IF(ROUND(D64,2)&lt;&gt;D64,"Revisar céntimos","Revisado")))))))</x:f>
      </x:c>
      <x:c r="L64" s="12" t="str">
        <x:f>IF(B64="","",IF(COUNTIFS('Documentos'!$A$8:$A$107,B64)=1,INDEX('Documentos'!$B$8:$B$107,MATCH(B64,'Documentos'!$A$8:$A$107,0)),"Pendiente"))</x:f>
      </x:c>
      <x:c r="M64" s="12" t="str">
        <x:f>IF(B64="","",IF(COUNTIFS('Documentos'!$A$8:$A$107,B64)=1,INDEX('Documentos'!$C$8:$C$107,MATCH(B64,'Documentos'!$A$8:$A$107,0)),"Pendiente"))</x:f>
      </x:c>
      <x:c r="N64" s="12" t="str">
        <x:f>IF(ISNUMBER(C64),YEAR(C64),"")</x:f>
      </x:c>
      <x:c r="O64" s="12" t="str">
        <x:f>IF(ISNUMBER(C64),INT((MONTH(C64)-1)/3)+1,"")</x:f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</x:row>
    <x:row r="65" ht="23" customHeight="1">
      <x:c r="A65" s="11"/>
      <x:c r="B65" s="11"/>
      <x:c r="C65" s="13"/>
      <x:c r="D65" s="14"/>
      <x:c r="E65" s="11"/>
      <x:c r="F65" s="11"/>
      <x:c r="G65" s="11"/>
      <x:c r="H65" s="14"/>
      <x:c r="I65" s="11"/>
      <x:c r="J65" s="11"/>
      <x:c r="K65" s="12" t="str">
        <x:f>IF(COUNTA(A65:J65)=0,"",IF(AND(COUNTIFS('Documentos'!$A$8:$A$107,B65)=1,IFERROR(INDEX('Documentos'!$T$8:$T$107,MATCH(B65,'Documentos'!$A$8:$A$107,0)),"")&lt;&gt;"Revisado"),"Revisar documento",IF(COUNTA(A65:J65)=0,"",IF(OR(A65="",OR(ISNUMBER(FIND("*",A65)),ISNUMBER(FIND("?",A65))),COUNTIFS('Caja'!$A$8:$A$107,A65)&lt;&gt;1),"ID inválido / duplicado",IF(OR(B65="",COUNTIFS('Documentos'!$A$8:$A$107,B65)&lt;&gt;1),"Documento inexistente",IF(OR(NOT(ISNUMBER(C65)),NOT(ISNUMBER(D65)),E65="",F65="",G65="",AND(G65&lt;&gt;"EUR",OR(NOT(ISNUMBER(H65)),I65=""))),"Completar movimiento",IF(ROUND(D65,2)&lt;&gt;D65,"Revisar céntimos","Revisado")))))))</x:f>
      </x:c>
      <x:c r="L65" s="12" t="str">
        <x:f>IF(B65="","",IF(COUNTIFS('Documentos'!$A$8:$A$107,B65)=1,INDEX('Documentos'!$B$8:$B$107,MATCH(B65,'Documentos'!$A$8:$A$107,0)),"Pendiente"))</x:f>
      </x:c>
      <x:c r="M65" s="12" t="str">
        <x:f>IF(B65="","",IF(COUNTIFS('Documentos'!$A$8:$A$107,B65)=1,INDEX('Documentos'!$C$8:$C$107,MATCH(B65,'Documentos'!$A$8:$A$107,0)),"Pendiente"))</x:f>
      </x:c>
      <x:c r="N65" s="12" t="str">
        <x:f>IF(ISNUMBER(C65),YEAR(C65),"")</x:f>
      </x:c>
      <x:c r="O65" s="12" t="str">
        <x:f>IF(ISNUMBER(C65),INT((MONTH(C65)-1)/3)+1,"")</x:f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</x:row>
    <x:row r="66" ht="23" customHeight="1">
      <x:c r="A66" s="11"/>
      <x:c r="B66" s="11"/>
      <x:c r="C66" s="13"/>
      <x:c r="D66" s="14"/>
      <x:c r="E66" s="11"/>
      <x:c r="F66" s="11"/>
      <x:c r="G66" s="11"/>
      <x:c r="H66" s="14"/>
      <x:c r="I66" s="11"/>
      <x:c r="J66" s="11"/>
      <x:c r="K66" s="12" t="str">
        <x:f>IF(COUNTA(A66:J66)=0,"",IF(AND(COUNTIFS('Documentos'!$A$8:$A$107,B66)=1,IFERROR(INDEX('Documentos'!$T$8:$T$107,MATCH(B66,'Documentos'!$A$8:$A$107,0)),"")&lt;&gt;"Revisado"),"Revisar documento",IF(COUNTA(A66:J66)=0,"",IF(OR(A66="",OR(ISNUMBER(FIND("*",A66)),ISNUMBER(FIND("?",A66))),COUNTIFS('Caja'!$A$8:$A$107,A66)&lt;&gt;1),"ID inválido / duplicado",IF(OR(B66="",COUNTIFS('Documentos'!$A$8:$A$107,B66)&lt;&gt;1),"Documento inexistente",IF(OR(NOT(ISNUMBER(C66)),NOT(ISNUMBER(D66)),E66="",F66="",G66="",AND(G66&lt;&gt;"EUR",OR(NOT(ISNUMBER(H66)),I66=""))),"Completar movimiento",IF(ROUND(D66,2)&lt;&gt;D66,"Revisar céntimos","Revisado")))))))</x:f>
      </x:c>
      <x:c r="L66" s="12" t="str">
        <x:f>IF(B66="","",IF(COUNTIFS('Documentos'!$A$8:$A$107,B66)=1,INDEX('Documentos'!$B$8:$B$107,MATCH(B66,'Documentos'!$A$8:$A$107,0)),"Pendiente"))</x:f>
      </x:c>
      <x:c r="M66" s="12" t="str">
        <x:f>IF(B66="","",IF(COUNTIFS('Documentos'!$A$8:$A$107,B66)=1,INDEX('Documentos'!$C$8:$C$107,MATCH(B66,'Documentos'!$A$8:$A$107,0)),"Pendiente"))</x:f>
      </x:c>
      <x:c r="N66" s="12" t="str">
        <x:f>IF(ISNUMBER(C66),YEAR(C66),"")</x:f>
      </x:c>
      <x:c r="O66" s="12" t="str">
        <x:f>IF(ISNUMBER(C66),INT((MONTH(C66)-1)/3)+1,"")</x:f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</x:row>
    <x:row r="67" ht="23" customHeight="1">
      <x:c r="A67" s="11"/>
      <x:c r="B67" s="11"/>
      <x:c r="C67" s="13"/>
      <x:c r="D67" s="14"/>
      <x:c r="E67" s="11"/>
      <x:c r="F67" s="11"/>
      <x:c r="G67" s="11"/>
      <x:c r="H67" s="14"/>
      <x:c r="I67" s="11"/>
      <x:c r="J67" s="11"/>
      <x:c r="K67" s="12" t="str">
        <x:f>IF(COUNTA(A67:J67)=0,"",IF(AND(COUNTIFS('Documentos'!$A$8:$A$107,B67)=1,IFERROR(INDEX('Documentos'!$T$8:$T$107,MATCH(B67,'Documentos'!$A$8:$A$107,0)),"")&lt;&gt;"Revisado"),"Revisar documento",IF(COUNTA(A67:J67)=0,"",IF(OR(A67="",OR(ISNUMBER(FIND("*",A67)),ISNUMBER(FIND("?",A67))),COUNTIFS('Caja'!$A$8:$A$107,A67)&lt;&gt;1),"ID inválido / duplicado",IF(OR(B67="",COUNTIFS('Documentos'!$A$8:$A$107,B67)&lt;&gt;1),"Documento inexistente",IF(OR(NOT(ISNUMBER(C67)),NOT(ISNUMBER(D67)),E67="",F67="",G67="",AND(G67&lt;&gt;"EUR",OR(NOT(ISNUMBER(H67)),I67=""))),"Completar movimiento",IF(ROUND(D67,2)&lt;&gt;D67,"Revisar céntimos","Revisado")))))))</x:f>
      </x:c>
      <x:c r="L67" s="12" t="str">
        <x:f>IF(B67="","",IF(COUNTIFS('Documentos'!$A$8:$A$107,B67)=1,INDEX('Documentos'!$B$8:$B$107,MATCH(B67,'Documentos'!$A$8:$A$107,0)),"Pendiente"))</x:f>
      </x:c>
      <x:c r="M67" s="12" t="str">
        <x:f>IF(B67="","",IF(COUNTIFS('Documentos'!$A$8:$A$107,B67)=1,INDEX('Documentos'!$C$8:$C$107,MATCH(B67,'Documentos'!$A$8:$A$107,0)),"Pendiente"))</x:f>
      </x:c>
      <x:c r="N67" s="12" t="str">
        <x:f>IF(ISNUMBER(C67),YEAR(C67),"")</x:f>
      </x:c>
      <x:c r="O67" s="12" t="str">
        <x:f>IF(ISNUMBER(C67),INT((MONTH(C67)-1)/3)+1,"")</x:f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</x:row>
    <x:row r="68" ht="23" customHeight="1">
      <x:c r="A68" s="11"/>
      <x:c r="B68" s="11"/>
      <x:c r="C68" s="13"/>
      <x:c r="D68" s="14"/>
      <x:c r="E68" s="11"/>
      <x:c r="F68" s="11"/>
      <x:c r="G68" s="11"/>
      <x:c r="H68" s="14"/>
      <x:c r="I68" s="11"/>
      <x:c r="J68" s="11"/>
      <x:c r="K68" s="12" t="str">
        <x:f>IF(COUNTA(A68:J68)=0,"",IF(AND(COUNTIFS('Documentos'!$A$8:$A$107,B68)=1,IFERROR(INDEX('Documentos'!$T$8:$T$107,MATCH(B68,'Documentos'!$A$8:$A$107,0)),"")&lt;&gt;"Revisado"),"Revisar documento",IF(COUNTA(A68:J68)=0,"",IF(OR(A68="",OR(ISNUMBER(FIND("*",A68)),ISNUMBER(FIND("?",A68))),COUNTIFS('Caja'!$A$8:$A$107,A68)&lt;&gt;1),"ID inválido / duplicado",IF(OR(B68="",COUNTIFS('Documentos'!$A$8:$A$107,B68)&lt;&gt;1),"Documento inexistente",IF(OR(NOT(ISNUMBER(C68)),NOT(ISNUMBER(D68)),E68="",F68="",G68="",AND(G68&lt;&gt;"EUR",OR(NOT(ISNUMBER(H68)),I68=""))),"Completar movimiento",IF(ROUND(D68,2)&lt;&gt;D68,"Revisar céntimos","Revisado")))))))</x:f>
      </x:c>
      <x:c r="L68" s="12" t="str">
        <x:f>IF(B68="","",IF(COUNTIFS('Documentos'!$A$8:$A$107,B68)=1,INDEX('Documentos'!$B$8:$B$107,MATCH(B68,'Documentos'!$A$8:$A$107,0)),"Pendiente"))</x:f>
      </x:c>
      <x:c r="M68" s="12" t="str">
        <x:f>IF(B68="","",IF(COUNTIFS('Documentos'!$A$8:$A$107,B68)=1,INDEX('Documentos'!$C$8:$C$107,MATCH(B68,'Documentos'!$A$8:$A$107,0)),"Pendiente"))</x:f>
      </x:c>
      <x:c r="N68" s="12" t="str">
        <x:f>IF(ISNUMBER(C68),YEAR(C68),"")</x:f>
      </x:c>
      <x:c r="O68" s="12" t="str">
        <x:f>IF(ISNUMBER(C68),INT((MONTH(C68)-1)/3)+1,"")</x:f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</x:row>
    <x:row r="69" ht="23" customHeight="1">
      <x:c r="A69" s="11"/>
      <x:c r="B69" s="11"/>
      <x:c r="C69" s="13"/>
      <x:c r="D69" s="14"/>
      <x:c r="E69" s="11"/>
      <x:c r="F69" s="11"/>
      <x:c r="G69" s="11"/>
      <x:c r="H69" s="14"/>
      <x:c r="I69" s="11"/>
      <x:c r="J69" s="11"/>
      <x:c r="K69" s="12" t="str">
        <x:f>IF(COUNTA(A69:J69)=0,"",IF(AND(COUNTIFS('Documentos'!$A$8:$A$107,B69)=1,IFERROR(INDEX('Documentos'!$T$8:$T$107,MATCH(B69,'Documentos'!$A$8:$A$107,0)),"")&lt;&gt;"Revisado"),"Revisar documento",IF(COUNTA(A69:J69)=0,"",IF(OR(A69="",OR(ISNUMBER(FIND("*",A69)),ISNUMBER(FIND("?",A69))),COUNTIFS('Caja'!$A$8:$A$107,A69)&lt;&gt;1),"ID inválido / duplicado",IF(OR(B69="",COUNTIFS('Documentos'!$A$8:$A$107,B69)&lt;&gt;1),"Documento inexistente",IF(OR(NOT(ISNUMBER(C69)),NOT(ISNUMBER(D69)),E69="",F69="",G69="",AND(G69&lt;&gt;"EUR",OR(NOT(ISNUMBER(H69)),I69=""))),"Completar movimiento",IF(ROUND(D69,2)&lt;&gt;D69,"Revisar céntimos","Revisado")))))))</x:f>
      </x:c>
      <x:c r="L69" s="12" t="str">
        <x:f>IF(B69="","",IF(COUNTIFS('Documentos'!$A$8:$A$107,B69)=1,INDEX('Documentos'!$B$8:$B$107,MATCH(B69,'Documentos'!$A$8:$A$107,0)),"Pendiente"))</x:f>
      </x:c>
      <x:c r="M69" s="12" t="str">
        <x:f>IF(B69="","",IF(COUNTIFS('Documentos'!$A$8:$A$107,B69)=1,INDEX('Documentos'!$C$8:$C$107,MATCH(B69,'Documentos'!$A$8:$A$107,0)),"Pendiente"))</x:f>
      </x:c>
      <x:c r="N69" s="12" t="str">
        <x:f>IF(ISNUMBER(C69),YEAR(C69),"")</x:f>
      </x:c>
      <x:c r="O69" s="12" t="str">
        <x:f>IF(ISNUMBER(C69),INT((MONTH(C69)-1)/3)+1,"")</x:f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</x:row>
    <x:row r="70" ht="23" customHeight="1">
      <x:c r="A70" s="11"/>
      <x:c r="B70" s="11"/>
      <x:c r="C70" s="13"/>
      <x:c r="D70" s="14"/>
      <x:c r="E70" s="11"/>
      <x:c r="F70" s="11"/>
      <x:c r="G70" s="11"/>
      <x:c r="H70" s="14"/>
      <x:c r="I70" s="11"/>
      <x:c r="J70" s="11"/>
      <x:c r="K70" s="12" t="str">
        <x:f>IF(COUNTA(A70:J70)=0,"",IF(AND(COUNTIFS('Documentos'!$A$8:$A$107,B70)=1,IFERROR(INDEX('Documentos'!$T$8:$T$107,MATCH(B70,'Documentos'!$A$8:$A$107,0)),"")&lt;&gt;"Revisado"),"Revisar documento",IF(COUNTA(A70:J70)=0,"",IF(OR(A70="",OR(ISNUMBER(FIND("*",A70)),ISNUMBER(FIND("?",A70))),COUNTIFS('Caja'!$A$8:$A$107,A70)&lt;&gt;1),"ID inválido / duplicado",IF(OR(B70="",COUNTIFS('Documentos'!$A$8:$A$107,B70)&lt;&gt;1),"Documento inexistente",IF(OR(NOT(ISNUMBER(C70)),NOT(ISNUMBER(D70)),E70="",F70="",G70="",AND(G70&lt;&gt;"EUR",OR(NOT(ISNUMBER(H70)),I70=""))),"Completar movimiento",IF(ROUND(D70,2)&lt;&gt;D70,"Revisar céntimos","Revisado")))))))</x:f>
      </x:c>
      <x:c r="L70" s="12" t="str">
        <x:f>IF(B70="","",IF(COUNTIFS('Documentos'!$A$8:$A$107,B70)=1,INDEX('Documentos'!$B$8:$B$107,MATCH(B70,'Documentos'!$A$8:$A$107,0)),"Pendiente"))</x:f>
      </x:c>
      <x:c r="M70" s="12" t="str">
        <x:f>IF(B70="","",IF(COUNTIFS('Documentos'!$A$8:$A$107,B70)=1,INDEX('Documentos'!$C$8:$C$107,MATCH(B70,'Documentos'!$A$8:$A$107,0)),"Pendiente"))</x:f>
      </x:c>
      <x:c r="N70" s="12" t="str">
        <x:f>IF(ISNUMBER(C70),YEAR(C70),"")</x:f>
      </x:c>
      <x:c r="O70" s="12" t="str">
        <x:f>IF(ISNUMBER(C70),INT((MONTH(C70)-1)/3)+1,"")</x:f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</x:row>
    <x:row r="71" ht="23" customHeight="1">
      <x:c r="A71" s="11"/>
      <x:c r="B71" s="11"/>
      <x:c r="C71" s="13"/>
      <x:c r="D71" s="14"/>
      <x:c r="E71" s="11"/>
      <x:c r="F71" s="11"/>
      <x:c r="G71" s="11"/>
      <x:c r="H71" s="14"/>
      <x:c r="I71" s="11"/>
      <x:c r="J71" s="11"/>
      <x:c r="K71" s="12" t="str">
        <x:f>IF(COUNTA(A71:J71)=0,"",IF(AND(COUNTIFS('Documentos'!$A$8:$A$107,B71)=1,IFERROR(INDEX('Documentos'!$T$8:$T$107,MATCH(B71,'Documentos'!$A$8:$A$107,0)),"")&lt;&gt;"Revisado"),"Revisar documento",IF(COUNTA(A71:J71)=0,"",IF(OR(A71="",OR(ISNUMBER(FIND("*",A71)),ISNUMBER(FIND("?",A71))),COUNTIFS('Caja'!$A$8:$A$107,A71)&lt;&gt;1),"ID inválido / duplicado",IF(OR(B71="",COUNTIFS('Documentos'!$A$8:$A$107,B71)&lt;&gt;1),"Documento inexistente",IF(OR(NOT(ISNUMBER(C71)),NOT(ISNUMBER(D71)),E71="",F71="",G71="",AND(G71&lt;&gt;"EUR",OR(NOT(ISNUMBER(H71)),I71=""))),"Completar movimiento",IF(ROUND(D71,2)&lt;&gt;D71,"Revisar céntimos","Revisado")))))))</x:f>
      </x:c>
      <x:c r="L71" s="12" t="str">
        <x:f>IF(B71="","",IF(COUNTIFS('Documentos'!$A$8:$A$107,B71)=1,INDEX('Documentos'!$B$8:$B$107,MATCH(B71,'Documentos'!$A$8:$A$107,0)),"Pendiente"))</x:f>
      </x:c>
      <x:c r="M71" s="12" t="str">
        <x:f>IF(B71="","",IF(COUNTIFS('Documentos'!$A$8:$A$107,B71)=1,INDEX('Documentos'!$C$8:$C$107,MATCH(B71,'Documentos'!$A$8:$A$107,0)),"Pendiente"))</x:f>
      </x:c>
      <x:c r="N71" s="12" t="str">
        <x:f>IF(ISNUMBER(C71),YEAR(C71),"")</x:f>
      </x:c>
      <x:c r="O71" s="12" t="str">
        <x:f>IF(ISNUMBER(C71),INT((MONTH(C71)-1)/3)+1,"")</x:f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</x:row>
    <x:row r="72" ht="23" customHeight="1">
      <x:c r="A72" s="11"/>
      <x:c r="B72" s="11"/>
      <x:c r="C72" s="13"/>
      <x:c r="D72" s="14"/>
      <x:c r="E72" s="11"/>
      <x:c r="F72" s="11"/>
      <x:c r="G72" s="11"/>
      <x:c r="H72" s="14"/>
      <x:c r="I72" s="11"/>
      <x:c r="J72" s="11"/>
      <x:c r="K72" s="12" t="str">
        <x:f>IF(COUNTA(A72:J72)=0,"",IF(AND(COUNTIFS('Documentos'!$A$8:$A$107,B72)=1,IFERROR(INDEX('Documentos'!$T$8:$T$107,MATCH(B72,'Documentos'!$A$8:$A$107,0)),"")&lt;&gt;"Revisado"),"Revisar documento",IF(COUNTA(A72:J72)=0,"",IF(OR(A72="",OR(ISNUMBER(FIND("*",A72)),ISNUMBER(FIND("?",A72))),COUNTIFS('Caja'!$A$8:$A$107,A72)&lt;&gt;1),"ID inválido / duplicado",IF(OR(B72="",COUNTIFS('Documentos'!$A$8:$A$107,B72)&lt;&gt;1),"Documento inexistente",IF(OR(NOT(ISNUMBER(C72)),NOT(ISNUMBER(D72)),E72="",F72="",G72="",AND(G72&lt;&gt;"EUR",OR(NOT(ISNUMBER(H72)),I72=""))),"Completar movimiento",IF(ROUND(D72,2)&lt;&gt;D72,"Revisar céntimos","Revisado")))))))</x:f>
      </x:c>
      <x:c r="L72" s="12" t="str">
        <x:f>IF(B72="","",IF(COUNTIFS('Documentos'!$A$8:$A$107,B72)=1,INDEX('Documentos'!$B$8:$B$107,MATCH(B72,'Documentos'!$A$8:$A$107,0)),"Pendiente"))</x:f>
      </x:c>
      <x:c r="M72" s="12" t="str">
        <x:f>IF(B72="","",IF(COUNTIFS('Documentos'!$A$8:$A$107,B72)=1,INDEX('Documentos'!$C$8:$C$107,MATCH(B72,'Documentos'!$A$8:$A$107,0)),"Pendiente"))</x:f>
      </x:c>
      <x:c r="N72" s="12" t="str">
        <x:f>IF(ISNUMBER(C72),YEAR(C72),"")</x:f>
      </x:c>
      <x:c r="O72" s="12" t="str">
        <x:f>IF(ISNUMBER(C72),INT((MONTH(C72)-1)/3)+1,"")</x:f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</x:row>
    <x:row r="73" ht="23" customHeight="1">
      <x:c r="A73" s="11"/>
      <x:c r="B73" s="11"/>
      <x:c r="C73" s="13"/>
      <x:c r="D73" s="14"/>
      <x:c r="E73" s="11"/>
      <x:c r="F73" s="11"/>
      <x:c r="G73" s="11"/>
      <x:c r="H73" s="14"/>
      <x:c r="I73" s="11"/>
      <x:c r="J73" s="11"/>
      <x:c r="K73" s="12" t="str">
        <x:f>IF(COUNTA(A73:J73)=0,"",IF(AND(COUNTIFS('Documentos'!$A$8:$A$107,B73)=1,IFERROR(INDEX('Documentos'!$T$8:$T$107,MATCH(B73,'Documentos'!$A$8:$A$107,0)),"")&lt;&gt;"Revisado"),"Revisar documento",IF(COUNTA(A73:J73)=0,"",IF(OR(A73="",OR(ISNUMBER(FIND("*",A73)),ISNUMBER(FIND("?",A73))),COUNTIFS('Caja'!$A$8:$A$107,A73)&lt;&gt;1),"ID inválido / duplicado",IF(OR(B73="",COUNTIFS('Documentos'!$A$8:$A$107,B73)&lt;&gt;1),"Documento inexistente",IF(OR(NOT(ISNUMBER(C73)),NOT(ISNUMBER(D73)),E73="",F73="",G73="",AND(G73&lt;&gt;"EUR",OR(NOT(ISNUMBER(H73)),I73=""))),"Completar movimiento",IF(ROUND(D73,2)&lt;&gt;D73,"Revisar céntimos","Revisado")))))))</x:f>
      </x:c>
      <x:c r="L73" s="12" t="str">
        <x:f>IF(B73="","",IF(COUNTIFS('Documentos'!$A$8:$A$107,B73)=1,INDEX('Documentos'!$B$8:$B$107,MATCH(B73,'Documentos'!$A$8:$A$107,0)),"Pendiente"))</x:f>
      </x:c>
      <x:c r="M73" s="12" t="str">
        <x:f>IF(B73="","",IF(COUNTIFS('Documentos'!$A$8:$A$107,B73)=1,INDEX('Documentos'!$C$8:$C$107,MATCH(B73,'Documentos'!$A$8:$A$107,0)),"Pendiente"))</x:f>
      </x:c>
      <x:c r="N73" s="12" t="str">
        <x:f>IF(ISNUMBER(C73),YEAR(C73),"")</x:f>
      </x:c>
      <x:c r="O73" s="12" t="str">
        <x:f>IF(ISNUMBER(C73),INT((MONTH(C73)-1)/3)+1,"")</x:f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</x:row>
    <x:row r="74" ht="23" customHeight="1">
      <x:c r="A74" s="11"/>
      <x:c r="B74" s="11"/>
      <x:c r="C74" s="13"/>
      <x:c r="D74" s="14"/>
      <x:c r="E74" s="11"/>
      <x:c r="F74" s="11"/>
      <x:c r="G74" s="11"/>
      <x:c r="H74" s="14"/>
      <x:c r="I74" s="11"/>
      <x:c r="J74" s="11"/>
      <x:c r="K74" s="12" t="str">
        <x:f>IF(COUNTA(A74:J74)=0,"",IF(AND(COUNTIFS('Documentos'!$A$8:$A$107,B74)=1,IFERROR(INDEX('Documentos'!$T$8:$T$107,MATCH(B74,'Documentos'!$A$8:$A$107,0)),"")&lt;&gt;"Revisado"),"Revisar documento",IF(COUNTA(A74:J74)=0,"",IF(OR(A74="",OR(ISNUMBER(FIND("*",A74)),ISNUMBER(FIND("?",A74))),COUNTIFS('Caja'!$A$8:$A$107,A74)&lt;&gt;1),"ID inválido / duplicado",IF(OR(B74="",COUNTIFS('Documentos'!$A$8:$A$107,B74)&lt;&gt;1),"Documento inexistente",IF(OR(NOT(ISNUMBER(C74)),NOT(ISNUMBER(D74)),E74="",F74="",G74="",AND(G74&lt;&gt;"EUR",OR(NOT(ISNUMBER(H74)),I74=""))),"Completar movimiento",IF(ROUND(D74,2)&lt;&gt;D74,"Revisar céntimos","Revisado")))))))</x:f>
      </x:c>
      <x:c r="L74" s="12" t="str">
        <x:f>IF(B74="","",IF(COUNTIFS('Documentos'!$A$8:$A$107,B74)=1,INDEX('Documentos'!$B$8:$B$107,MATCH(B74,'Documentos'!$A$8:$A$107,0)),"Pendiente"))</x:f>
      </x:c>
      <x:c r="M74" s="12" t="str">
        <x:f>IF(B74="","",IF(COUNTIFS('Documentos'!$A$8:$A$107,B74)=1,INDEX('Documentos'!$C$8:$C$107,MATCH(B74,'Documentos'!$A$8:$A$107,0)),"Pendiente"))</x:f>
      </x:c>
      <x:c r="N74" s="12" t="str">
        <x:f>IF(ISNUMBER(C74),YEAR(C74),"")</x:f>
      </x:c>
      <x:c r="O74" s="12" t="str">
        <x:f>IF(ISNUMBER(C74),INT((MONTH(C74)-1)/3)+1,"")</x:f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</x:row>
    <x:row r="75" ht="23" customHeight="1">
      <x:c r="A75" s="11"/>
      <x:c r="B75" s="11"/>
      <x:c r="C75" s="13"/>
      <x:c r="D75" s="14"/>
      <x:c r="E75" s="11"/>
      <x:c r="F75" s="11"/>
      <x:c r="G75" s="11"/>
      <x:c r="H75" s="14"/>
      <x:c r="I75" s="11"/>
      <x:c r="J75" s="11"/>
      <x:c r="K75" s="12" t="str">
        <x:f>IF(COUNTA(A75:J75)=0,"",IF(AND(COUNTIFS('Documentos'!$A$8:$A$107,B75)=1,IFERROR(INDEX('Documentos'!$T$8:$T$107,MATCH(B75,'Documentos'!$A$8:$A$107,0)),"")&lt;&gt;"Revisado"),"Revisar documento",IF(COUNTA(A75:J75)=0,"",IF(OR(A75="",OR(ISNUMBER(FIND("*",A75)),ISNUMBER(FIND("?",A75))),COUNTIFS('Caja'!$A$8:$A$107,A75)&lt;&gt;1),"ID inválido / duplicado",IF(OR(B75="",COUNTIFS('Documentos'!$A$8:$A$107,B75)&lt;&gt;1),"Documento inexistente",IF(OR(NOT(ISNUMBER(C75)),NOT(ISNUMBER(D75)),E75="",F75="",G75="",AND(G75&lt;&gt;"EUR",OR(NOT(ISNUMBER(H75)),I75=""))),"Completar movimiento",IF(ROUND(D75,2)&lt;&gt;D75,"Revisar céntimos","Revisado")))))))</x:f>
      </x:c>
      <x:c r="L75" s="12" t="str">
        <x:f>IF(B75="","",IF(COUNTIFS('Documentos'!$A$8:$A$107,B75)=1,INDEX('Documentos'!$B$8:$B$107,MATCH(B75,'Documentos'!$A$8:$A$107,0)),"Pendiente"))</x:f>
      </x:c>
      <x:c r="M75" s="12" t="str">
        <x:f>IF(B75="","",IF(COUNTIFS('Documentos'!$A$8:$A$107,B75)=1,INDEX('Documentos'!$C$8:$C$107,MATCH(B75,'Documentos'!$A$8:$A$107,0)),"Pendiente"))</x:f>
      </x:c>
      <x:c r="N75" s="12" t="str">
        <x:f>IF(ISNUMBER(C75),YEAR(C75),"")</x:f>
      </x:c>
      <x:c r="O75" s="12" t="str">
        <x:f>IF(ISNUMBER(C75),INT((MONTH(C75)-1)/3)+1,"")</x:f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</x:row>
    <x:row r="76" ht="23" customHeight="1">
      <x:c r="A76" s="11"/>
      <x:c r="B76" s="11"/>
      <x:c r="C76" s="13"/>
      <x:c r="D76" s="14"/>
      <x:c r="E76" s="11"/>
      <x:c r="F76" s="11"/>
      <x:c r="G76" s="11"/>
      <x:c r="H76" s="14"/>
      <x:c r="I76" s="11"/>
      <x:c r="J76" s="11"/>
      <x:c r="K76" s="12" t="str">
        <x:f>IF(COUNTA(A76:J76)=0,"",IF(AND(COUNTIFS('Documentos'!$A$8:$A$107,B76)=1,IFERROR(INDEX('Documentos'!$T$8:$T$107,MATCH(B76,'Documentos'!$A$8:$A$107,0)),"")&lt;&gt;"Revisado"),"Revisar documento",IF(COUNTA(A76:J76)=0,"",IF(OR(A76="",OR(ISNUMBER(FIND("*",A76)),ISNUMBER(FIND("?",A76))),COUNTIFS('Caja'!$A$8:$A$107,A76)&lt;&gt;1),"ID inválido / duplicado",IF(OR(B76="",COUNTIFS('Documentos'!$A$8:$A$107,B76)&lt;&gt;1),"Documento inexistente",IF(OR(NOT(ISNUMBER(C76)),NOT(ISNUMBER(D76)),E76="",F76="",G76="",AND(G76&lt;&gt;"EUR",OR(NOT(ISNUMBER(H76)),I76=""))),"Completar movimiento",IF(ROUND(D76,2)&lt;&gt;D76,"Revisar céntimos","Revisado")))))))</x:f>
      </x:c>
      <x:c r="L76" s="12" t="str">
        <x:f>IF(B76="","",IF(COUNTIFS('Documentos'!$A$8:$A$107,B76)=1,INDEX('Documentos'!$B$8:$B$107,MATCH(B76,'Documentos'!$A$8:$A$107,0)),"Pendiente"))</x:f>
      </x:c>
      <x:c r="M76" s="12" t="str">
        <x:f>IF(B76="","",IF(COUNTIFS('Documentos'!$A$8:$A$107,B76)=1,INDEX('Documentos'!$C$8:$C$107,MATCH(B76,'Documentos'!$A$8:$A$107,0)),"Pendiente"))</x:f>
      </x:c>
      <x:c r="N76" s="12" t="str">
        <x:f>IF(ISNUMBER(C76),YEAR(C76),"")</x:f>
      </x:c>
      <x:c r="O76" s="12" t="str">
        <x:f>IF(ISNUMBER(C76),INT((MONTH(C76)-1)/3)+1,"")</x:f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</x:row>
    <x:row r="77" ht="23" customHeight="1">
      <x:c r="A77" s="11"/>
      <x:c r="B77" s="11"/>
      <x:c r="C77" s="13"/>
      <x:c r="D77" s="14"/>
      <x:c r="E77" s="11"/>
      <x:c r="F77" s="11"/>
      <x:c r="G77" s="11"/>
      <x:c r="H77" s="14"/>
      <x:c r="I77" s="11"/>
      <x:c r="J77" s="11"/>
      <x:c r="K77" s="12" t="str">
        <x:f>IF(COUNTA(A77:J77)=0,"",IF(AND(COUNTIFS('Documentos'!$A$8:$A$107,B77)=1,IFERROR(INDEX('Documentos'!$T$8:$T$107,MATCH(B77,'Documentos'!$A$8:$A$107,0)),"")&lt;&gt;"Revisado"),"Revisar documento",IF(COUNTA(A77:J77)=0,"",IF(OR(A77="",OR(ISNUMBER(FIND("*",A77)),ISNUMBER(FIND("?",A77))),COUNTIFS('Caja'!$A$8:$A$107,A77)&lt;&gt;1),"ID inválido / duplicado",IF(OR(B77="",COUNTIFS('Documentos'!$A$8:$A$107,B77)&lt;&gt;1),"Documento inexistente",IF(OR(NOT(ISNUMBER(C77)),NOT(ISNUMBER(D77)),E77="",F77="",G77="",AND(G77&lt;&gt;"EUR",OR(NOT(ISNUMBER(H77)),I77=""))),"Completar movimiento",IF(ROUND(D77,2)&lt;&gt;D77,"Revisar céntimos","Revisado")))))))</x:f>
      </x:c>
      <x:c r="L77" s="12" t="str">
        <x:f>IF(B77="","",IF(COUNTIFS('Documentos'!$A$8:$A$107,B77)=1,INDEX('Documentos'!$B$8:$B$107,MATCH(B77,'Documentos'!$A$8:$A$107,0)),"Pendiente"))</x:f>
      </x:c>
      <x:c r="M77" s="12" t="str">
        <x:f>IF(B77="","",IF(COUNTIFS('Documentos'!$A$8:$A$107,B77)=1,INDEX('Documentos'!$C$8:$C$107,MATCH(B77,'Documentos'!$A$8:$A$107,0)),"Pendiente"))</x:f>
      </x:c>
      <x:c r="N77" s="12" t="str">
        <x:f>IF(ISNUMBER(C77),YEAR(C77),"")</x:f>
      </x:c>
      <x:c r="O77" s="12" t="str">
        <x:f>IF(ISNUMBER(C77),INT((MONTH(C77)-1)/3)+1,"")</x:f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</x:row>
    <x:row r="78" ht="23" customHeight="1">
      <x:c r="A78" s="11"/>
      <x:c r="B78" s="11"/>
      <x:c r="C78" s="13"/>
      <x:c r="D78" s="14"/>
      <x:c r="E78" s="11"/>
      <x:c r="F78" s="11"/>
      <x:c r="G78" s="11"/>
      <x:c r="H78" s="14"/>
      <x:c r="I78" s="11"/>
      <x:c r="J78" s="11"/>
      <x:c r="K78" s="12" t="str">
        <x:f>IF(COUNTA(A78:J78)=0,"",IF(AND(COUNTIFS('Documentos'!$A$8:$A$107,B78)=1,IFERROR(INDEX('Documentos'!$T$8:$T$107,MATCH(B78,'Documentos'!$A$8:$A$107,0)),"")&lt;&gt;"Revisado"),"Revisar documento",IF(COUNTA(A78:J78)=0,"",IF(OR(A78="",OR(ISNUMBER(FIND("*",A78)),ISNUMBER(FIND("?",A78))),COUNTIFS('Caja'!$A$8:$A$107,A78)&lt;&gt;1),"ID inválido / duplicado",IF(OR(B78="",COUNTIFS('Documentos'!$A$8:$A$107,B78)&lt;&gt;1),"Documento inexistente",IF(OR(NOT(ISNUMBER(C78)),NOT(ISNUMBER(D78)),E78="",F78="",G78="",AND(G78&lt;&gt;"EUR",OR(NOT(ISNUMBER(H78)),I78=""))),"Completar movimiento",IF(ROUND(D78,2)&lt;&gt;D78,"Revisar céntimos","Revisado")))))))</x:f>
      </x:c>
      <x:c r="L78" s="12" t="str">
        <x:f>IF(B78="","",IF(COUNTIFS('Documentos'!$A$8:$A$107,B78)=1,INDEX('Documentos'!$B$8:$B$107,MATCH(B78,'Documentos'!$A$8:$A$107,0)),"Pendiente"))</x:f>
      </x:c>
      <x:c r="M78" s="12" t="str">
        <x:f>IF(B78="","",IF(COUNTIFS('Documentos'!$A$8:$A$107,B78)=1,INDEX('Documentos'!$C$8:$C$107,MATCH(B78,'Documentos'!$A$8:$A$107,0)),"Pendiente"))</x:f>
      </x:c>
      <x:c r="N78" s="12" t="str">
        <x:f>IF(ISNUMBER(C78),YEAR(C78),"")</x:f>
      </x:c>
      <x:c r="O78" s="12" t="str">
        <x:f>IF(ISNUMBER(C78),INT((MONTH(C78)-1)/3)+1,"")</x:f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</x:row>
    <x:row r="79" ht="23" customHeight="1">
      <x:c r="A79" s="11"/>
      <x:c r="B79" s="11"/>
      <x:c r="C79" s="13"/>
      <x:c r="D79" s="14"/>
      <x:c r="E79" s="11"/>
      <x:c r="F79" s="11"/>
      <x:c r="G79" s="11"/>
      <x:c r="H79" s="14"/>
      <x:c r="I79" s="11"/>
      <x:c r="J79" s="11"/>
      <x:c r="K79" s="12" t="str">
        <x:f>IF(COUNTA(A79:J79)=0,"",IF(AND(COUNTIFS('Documentos'!$A$8:$A$107,B79)=1,IFERROR(INDEX('Documentos'!$T$8:$T$107,MATCH(B79,'Documentos'!$A$8:$A$107,0)),"")&lt;&gt;"Revisado"),"Revisar documento",IF(COUNTA(A79:J79)=0,"",IF(OR(A79="",OR(ISNUMBER(FIND("*",A79)),ISNUMBER(FIND("?",A79))),COUNTIFS('Caja'!$A$8:$A$107,A79)&lt;&gt;1),"ID inválido / duplicado",IF(OR(B79="",COUNTIFS('Documentos'!$A$8:$A$107,B79)&lt;&gt;1),"Documento inexistente",IF(OR(NOT(ISNUMBER(C79)),NOT(ISNUMBER(D79)),E79="",F79="",G79="",AND(G79&lt;&gt;"EUR",OR(NOT(ISNUMBER(H79)),I79=""))),"Completar movimiento",IF(ROUND(D79,2)&lt;&gt;D79,"Revisar céntimos","Revisado")))))))</x:f>
      </x:c>
      <x:c r="L79" s="12" t="str">
        <x:f>IF(B79="","",IF(COUNTIFS('Documentos'!$A$8:$A$107,B79)=1,INDEX('Documentos'!$B$8:$B$107,MATCH(B79,'Documentos'!$A$8:$A$107,0)),"Pendiente"))</x:f>
      </x:c>
      <x:c r="M79" s="12" t="str">
        <x:f>IF(B79="","",IF(COUNTIFS('Documentos'!$A$8:$A$107,B79)=1,INDEX('Documentos'!$C$8:$C$107,MATCH(B79,'Documentos'!$A$8:$A$107,0)),"Pendiente"))</x:f>
      </x:c>
      <x:c r="N79" s="12" t="str">
        <x:f>IF(ISNUMBER(C79),YEAR(C79),"")</x:f>
      </x:c>
      <x:c r="O79" s="12" t="str">
        <x:f>IF(ISNUMBER(C79),INT((MONTH(C79)-1)/3)+1,"")</x:f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</x:row>
    <x:row r="80" ht="23" customHeight="1">
      <x:c r="A80" s="11"/>
      <x:c r="B80" s="11"/>
      <x:c r="C80" s="13"/>
      <x:c r="D80" s="14"/>
      <x:c r="E80" s="11"/>
      <x:c r="F80" s="11"/>
      <x:c r="G80" s="11"/>
      <x:c r="H80" s="14"/>
      <x:c r="I80" s="11"/>
      <x:c r="J80" s="11"/>
      <x:c r="K80" s="12" t="str">
        <x:f>IF(COUNTA(A80:J80)=0,"",IF(AND(COUNTIFS('Documentos'!$A$8:$A$107,B80)=1,IFERROR(INDEX('Documentos'!$T$8:$T$107,MATCH(B80,'Documentos'!$A$8:$A$107,0)),"")&lt;&gt;"Revisado"),"Revisar documento",IF(COUNTA(A80:J80)=0,"",IF(OR(A80="",OR(ISNUMBER(FIND("*",A80)),ISNUMBER(FIND("?",A80))),COUNTIFS('Caja'!$A$8:$A$107,A80)&lt;&gt;1),"ID inválido / duplicado",IF(OR(B80="",COUNTIFS('Documentos'!$A$8:$A$107,B80)&lt;&gt;1),"Documento inexistente",IF(OR(NOT(ISNUMBER(C80)),NOT(ISNUMBER(D80)),E80="",F80="",G80="",AND(G80&lt;&gt;"EUR",OR(NOT(ISNUMBER(H80)),I80=""))),"Completar movimiento",IF(ROUND(D80,2)&lt;&gt;D80,"Revisar céntimos","Revisado")))))))</x:f>
      </x:c>
      <x:c r="L80" s="12" t="str">
        <x:f>IF(B80="","",IF(COUNTIFS('Documentos'!$A$8:$A$107,B80)=1,INDEX('Documentos'!$B$8:$B$107,MATCH(B80,'Documentos'!$A$8:$A$107,0)),"Pendiente"))</x:f>
      </x:c>
      <x:c r="M80" s="12" t="str">
        <x:f>IF(B80="","",IF(COUNTIFS('Documentos'!$A$8:$A$107,B80)=1,INDEX('Documentos'!$C$8:$C$107,MATCH(B80,'Documentos'!$A$8:$A$107,0)),"Pendiente"))</x:f>
      </x:c>
      <x:c r="N80" s="12" t="str">
        <x:f>IF(ISNUMBER(C80),YEAR(C80),"")</x:f>
      </x:c>
      <x:c r="O80" s="12" t="str">
        <x:f>IF(ISNUMBER(C80),INT((MONTH(C80)-1)/3)+1,"")</x:f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</x:row>
    <x:row r="81" ht="23" customHeight="1">
      <x:c r="A81" s="11"/>
      <x:c r="B81" s="11"/>
      <x:c r="C81" s="13"/>
      <x:c r="D81" s="14"/>
      <x:c r="E81" s="11"/>
      <x:c r="F81" s="11"/>
      <x:c r="G81" s="11"/>
      <x:c r="H81" s="14"/>
      <x:c r="I81" s="11"/>
      <x:c r="J81" s="11"/>
      <x:c r="K81" s="12" t="str">
        <x:f>IF(COUNTA(A81:J81)=0,"",IF(AND(COUNTIFS('Documentos'!$A$8:$A$107,B81)=1,IFERROR(INDEX('Documentos'!$T$8:$T$107,MATCH(B81,'Documentos'!$A$8:$A$107,0)),"")&lt;&gt;"Revisado"),"Revisar documento",IF(COUNTA(A81:J81)=0,"",IF(OR(A81="",OR(ISNUMBER(FIND("*",A81)),ISNUMBER(FIND("?",A81))),COUNTIFS('Caja'!$A$8:$A$107,A81)&lt;&gt;1),"ID inválido / duplicado",IF(OR(B81="",COUNTIFS('Documentos'!$A$8:$A$107,B81)&lt;&gt;1),"Documento inexistente",IF(OR(NOT(ISNUMBER(C81)),NOT(ISNUMBER(D81)),E81="",F81="",G81="",AND(G81&lt;&gt;"EUR",OR(NOT(ISNUMBER(H81)),I81=""))),"Completar movimiento",IF(ROUND(D81,2)&lt;&gt;D81,"Revisar céntimos","Revisado")))))))</x:f>
      </x:c>
      <x:c r="L81" s="12" t="str">
        <x:f>IF(B81="","",IF(COUNTIFS('Documentos'!$A$8:$A$107,B81)=1,INDEX('Documentos'!$B$8:$B$107,MATCH(B81,'Documentos'!$A$8:$A$107,0)),"Pendiente"))</x:f>
      </x:c>
      <x:c r="M81" s="12" t="str">
        <x:f>IF(B81="","",IF(COUNTIFS('Documentos'!$A$8:$A$107,B81)=1,INDEX('Documentos'!$C$8:$C$107,MATCH(B81,'Documentos'!$A$8:$A$107,0)),"Pendiente"))</x:f>
      </x:c>
      <x:c r="N81" s="12" t="str">
        <x:f>IF(ISNUMBER(C81),YEAR(C81),"")</x:f>
      </x:c>
      <x:c r="O81" s="12" t="str">
        <x:f>IF(ISNUMBER(C81),INT((MONTH(C81)-1)/3)+1,"")</x:f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</x:row>
    <x:row r="82" ht="23" customHeight="1">
      <x:c r="A82" s="11"/>
      <x:c r="B82" s="11"/>
      <x:c r="C82" s="13"/>
      <x:c r="D82" s="14"/>
      <x:c r="E82" s="11"/>
      <x:c r="F82" s="11"/>
      <x:c r="G82" s="11"/>
      <x:c r="H82" s="14"/>
      <x:c r="I82" s="11"/>
      <x:c r="J82" s="11"/>
      <x:c r="K82" s="12" t="str">
        <x:f>IF(COUNTA(A82:J82)=0,"",IF(AND(COUNTIFS('Documentos'!$A$8:$A$107,B82)=1,IFERROR(INDEX('Documentos'!$T$8:$T$107,MATCH(B82,'Documentos'!$A$8:$A$107,0)),"")&lt;&gt;"Revisado"),"Revisar documento",IF(COUNTA(A82:J82)=0,"",IF(OR(A82="",OR(ISNUMBER(FIND("*",A82)),ISNUMBER(FIND("?",A82))),COUNTIFS('Caja'!$A$8:$A$107,A82)&lt;&gt;1),"ID inválido / duplicado",IF(OR(B82="",COUNTIFS('Documentos'!$A$8:$A$107,B82)&lt;&gt;1),"Documento inexistente",IF(OR(NOT(ISNUMBER(C82)),NOT(ISNUMBER(D82)),E82="",F82="",G82="",AND(G82&lt;&gt;"EUR",OR(NOT(ISNUMBER(H82)),I82=""))),"Completar movimiento",IF(ROUND(D82,2)&lt;&gt;D82,"Revisar céntimos","Revisado")))))))</x:f>
      </x:c>
      <x:c r="L82" s="12" t="str">
        <x:f>IF(B82="","",IF(COUNTIFS('Documentos'!$A$8:$A$107,B82)=1,INDEX('Documentos'!$B$8:$B$107,MATCH(B82,'Documentos'!$A$8:$A$107,0)),"Pendiente"))</x:f>
      </x:c>
      <x:c r="M82" s="12" t="str">
        <x:f>IF(B82="","",IF(COUNTIFS('Documentos'!$A$8:$A$107,B82)=1,INDEX('Documentos'!$C$8:$C$107,MATCH(B82,'Documentos'!$A$8:$A$107,0)),"Pendiente"))</x:f>
      </x:c>
      <x:c r="N82" s="12" t="str">
        <x:f>IF(ISNUMBER(C82),YEAR(C82),"")</x:f>
      </x:c>
      <x:c r="O82" s="12" t="str">
        <x:f>IF(ISNUMBER(C82),INT((MONTH(C82)-1)/3)+1,"")</x:f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</x:row>
    <x:row r="83" ht="23" customHeight="1">
      <x:c r="A83" s="11"/>
      <x:c r="B83" s="11"/>
      <x:c r="C83" s="13"/>
      <x:c r="D83" s="14"/>
      <x:c r="E83" s="11"/>
      <x:c r="F83" s="11"/>
      <x:c r="G83" s="11"/>
      <x:c r="H83" s="14"/>
      <x:c r="I83" s="11"/>
      <x:c r="J83" s="11"/>
      <x:c r="K83" s="12" t="str">
        <x:f>IF(COUNTA(A83:J83)=0,"",IF(AND(COUNTIFS('Documentos'!$A$8:$A$107,B83)=1,IFERROR(INDEX('Documentos'!$T$8:$T$107,MATCH(B83,'Documentos'!$A$8:$A$107,0)),"")&lt;&gt;"Revisado"),"Revisar documento",IF(COUNTA(A83:J83)=0,"",IF(OR(A83="",OR(ISNUMBER(FIND("*",A83)),ISNUMBER(FIND("?",A83))),COUNTIFS('Caja'!$A$8:$A$107,A83)&lt;&gt;1),"ID inválido / duplicado",IF(OR(B83="",COUNTIFS('Documentos'!$A$8:$A$107,B83)&lt;&gt;1),"Documento inexistente",IF(OR(NOT(ISNUMBER(C83)),NOT(ISNUMBER(D83)),E83="",F83="",G83="",AND(G83&lt;&gt;"EUR",OR(NOT(ISNUMBER(H83)),I83=""))),"Completar movimiento",IF(ROUND(D83,2)&lt;&gt;D83,"Revisar céntimos","Revisado")))))))</x:f>
      </x:c>
      <x:c r="L83" s="12" t="str">
        <x:f>IF(B83="","",IF(COUNTIFS('Documentos'!$A$8:$A$107,B83)=1,INDEX('Documentos'!$B$8:$B$107,MATCH(B83,'Documentos'!$A$8:$A$107,0)),"Pendiente"))</x:f>
      </x:c>
      <x:c r="M83" s="12" t="str">
        <x:f>IF(B83="","",IF(COUNTIFS('Documentos'!$A$8:$A$107,B83)=1,INDEX('Documentos'!$C$8:$C$107,MATCH(B83,'Documentos'!$A$8:$A$107,0)),"Pendiente"))</x:f>
      </x:c>
      <x:c r="N83" s="12" t="str">
        <x:f>IF(ISNUMBER(C83),YEAR(C83),"")</x:f>
      </x:c>
      <x:c r="O83" s="12" t="str">
        <x:f>IF(ISNUMBER(C83),INT((MONTH(C83)-1)/3)+1,"")</x:f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</x:row>
    <x:row r="84" ht="23" customHeight="1">
      <x:c r="A84" s="11"/>
      <x:c r="B84" s="11"/>
      <x:c r="C84" s="13"/>
      <x:c r="D84" s="14"/>
      <x:c r="E84" s="11"/>
      <x:c r="F84" s="11"/>
      <x:c r="G84" s="11"/>
      <x:c r="H84" s="14"/>
      <x:c r="I84" s="11"/>
      <x:c r="J84" s="11"/>
      <x:c r="K84" s="12" t="str">
        <x:f>IF(COUNTA(A84:J84)=0,"",IF(AND(COUNTIFS('Documentos'!$A$8:$A$107,B84)=1,IFERROR(INDEX('Documentos'!$T$8:$T$107,MATCH(B84,'Documentos'!$A$8:$A$107,0)),"")&lt;&gt;"Revisado"),"Revisar documento",IF(COUNTA(A84:J84)=0,"",IF(OR(A84="",OR(ISNUMBER(FIND("*",A84)),ISNUMBER(FIND("?",A84))),COUNTIFS('Caja'!$A$8:$A$107,A84)&lt;&gt;1),"ID inválido / duplicado",IF(OR(B84="",COUNTIFS('Documentos'!$A$8:$A$107,B84)&lt;&gt;1),"Documento inexistente",IF(OR(NOT(ISNUMBER(C84)),NOT(ISNUMBER(D84)),E84="",F84="",G84="",AND(G84&lt;&gt;"EUR",OR(NOT(ISNUMBER(H84)),I84=""))),"Completar movimiento",IF(ROUND(D84,2)&lt;&gt;D84,"Revisar céntimos","Revisado")))))))</x:f>
      </x:c>
      <x:c r="L84" s="12" t="str">
        <x:f>IF(B84="","",IF(COUNTIFS('Documentos'!$A$8:$A$107,B84)=1,INDEX('Documentos'!$B$8:$B$107,MATCH(B84,'Documentos'!$A$8:$A$107,0)),"Pendiente"))</x:f>
      </x:c>
      <x:c r="M84" s="12" t="str">
        <x:f>IF(B84="","",IF(COUNTIFS('Documentos'!$A$8:$A$107,B84)=1,INDEX('Documentos'!$C$8:$C$107,MATCH(B84,'Documentos'!$A$8:$A$107,0)),"Pendiente"))</x:f>
      </x:c>
      <x:c r="N84" s="12" t="str">
        <x:f>IF(ISNUMBER(C84),YEAR(C84),"")</x:f>
      </x:c>
      <x:c r="O84" s="12" t="str">
        <x:f>IF(ISNUMBER(C84),INT((MONTH(C84)-1)/3)+1,"")</x:f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</x:row>
    <x:row r="85" ht="23" customHeight="1">
      <x:c r="A85" s="11"/>
      <x:c r="B85" s="11"/>
      <x:c r="C85" s="13"/>
      <x:c r="D85" s="14"/>
      <x:c r="E85" s="11"/>
      <x:c r="F85" s="11"/>
      <x:c r="G85" s="11"/>
      <x:c r="H85" s="14"/>
      <x:c r="I85" s="11"/>
      <x:c r="J85" s="11"/>
      <x:c r="K85" s="12" t="str">
        <x:f>IF(COUNTA(A85:J85)=0,"",IF(AND(COUNTIFS('Documentos'!$A$8:$A$107,B85)=1,IFERROR(INDEX('Documentos'!$T$8:$T$107,MATCH(B85,'Documentos'!$A$8:$A$107,0)),"")&lt;&gt;"Revisado"),"Revisar documento",IF(COUNTA(A85:J85)=0,"",IF(OR(A85="",OR(ISNUMBER(FIND("*",A85)),ISNUMBER(FIND("?",A85))),COUNTIFS('Caja'!$A$8:$A$107,A85)&lt;&gt;1),"ID inválido / duplicado",IF(OR(B85="",COUNTIFS('Documentos'!$A$8:$A$107,B85)&lt;&gt;1),"Documento inexistente",IF(OR(NOT(ISNUMBER(C85)),NOT(ISNUMBER(D85)),E85="",F85="",G85="",AND(G85&lt;&gt;"EUR",OR(NOT(ISNUMBER(H85)),I85=""))),"Completar movimiento",IF(ROUND(D85,2)&lt;&gt;D85,"Revisar céntimos","Revisado")))))))</x:f>
      </x:c>
      <x:c r="L85" s="12" t="str">
        <x:f>IF(B85="","",IF(COUNTIFS('Documentos'!$A$8:$A$107,B85)=1,INDEX('Documentos'!$B$8:$B$107,MATCH(B85,'Documentos'!$A$8:$A$107,0)),"Pendiente"))</x:f>
      </x:c>
      <x:c r="M85" s="12" t="str">
        <x:f>IF(B85="","",IF(COUNTIFS('Documentos'!$A$8:$A$107,B85)=1,INDEX('Documentos'!$C$8:$C$107,MATCH(B85,'Documentos'!$A$8:$A$107,0)),"Pendiente"))</x:f>
      </x:c>
      <x:c r="N85" s="12" t="str">
        <x:f>IF(ISNUMBER(C85),YEAR(C85),"")</x:f>
      </x:c>
      <x:c r="O85" s="12" t="str">
        <x:f>IF(ISNUMBER(C85),INT((MONTH(C85)-1)/3)+1,"")</x:f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</x:row>
    <x:row r="86" ht="23" customHeight="1">
      <x:c r="A86" s="11"/>
      <x:c r="B86" s="11"/>
      <x:c r="C86" s="13"/>
      <x:c r="D86" s="14"/>
      <x:c r="E86" s="11"/>
      <x:c r="F86" s="11"/>
      <x:c r="G86" s="11"/>
      <x:c r="H86" s="14"/>
      <x:c r="I86" s="11"/>
      <x:c r="J86" s="11"/>
      <x:c r="K86" s="12" t="str">
        <x:f>IF(COUNTA(A86:J86)=0,"",IF(AND(COUNTIFS('Documentos'!$A$8:$A$107,B86)=1,IFERROR(INDEX('Documentos'!$T$8:$T$107,MATCH(B86,'Documentos'!$A$8:$A$107,0)),"")&lt;&gt;"Revisado"),"Revisar documento",IF(COUNTA(A86:J86)=0,"",IF(OR(A86="",OR(ISNUMBER(FIND("*",A86)),ISNUMBER(FIND("?",A86))),COUNTIFS('Caja'!$A$8:$A$107,A86)&lt;&gt;1),"ID inválido / duplicado",IF(OR(B86="",COUNTIFS('Documentos'!$A$8:$A$107,B86)&lt;&gt;1),"Documento inexistente",IF(OR(NOT(ISNUMBER(C86)),NOT(ISNUMBER(D86)),E86="",F86="",G86="",AND(G86&lt;&gt;"EUR",OR(NOT(ISNUMBER(H86)),I86=""))),"Completar movimiento",IF(ROUND(D86,2)&lt;&gt;D86,"Revisar céntimos","Revisado")))))))</x:f>
      </x:c>
      <x:c r="L86" s="12" t="str">
        <x:f>IF(B86="","",IF(COUNTIFS('Documentos'!$A$8:$A$107,B86)=1,INDEX('Documentos'!$B$8:$B$107,MATCH(B86,'Documentos'!$A$8:$A$107,0)),"Pendiente"))</x:f>
      </x:c>
      <x:c r="M86" s="12" t="str">
        <x:f>IF(B86="","",IF(COUNTIFS('Documentos'!$A$8:$A$107,B86)=1,INDEX('Documentos'!$C$8:$C$107,MATCH(B86,'Documentos'!$A$8:$A$107,0)),"Pendiente"))</x:f>
      </x:c>
      <x:c r="N86" s="12" t="str">
        <x:f>IF(ISNUMBER(C86),YEAR(C86),"")</x:f>
      </x:c>
      <x:c r="O86" s="12" t="str">
        <x:f>IF(ISNUMBER(C86),INT((MONTH(C86)-1)/3)+1,"")</x:f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</x:row>
    <x:row r="87" ht="23" customHeight="1">
      <x:c r="A87" s="11"/>
      <x:c r="B87" s="11"/>
      <x:c r="C87" s="13"/>
      <x:c r="D87" s="14"/>
      <x:c r="E87" s="11"/>
      <x:c r="F87" s="11"/>
      <x:c r="G87" s="11"/>
      <x:c r="H87" s="14"/>
      <x:c r="I87" s="11"/>
      <x:c r="J87" s="11"/>
      <x:c r="K87" s="12" t="str">
        <x:f>IF(COUNTA(A87:J87)=0,"",IF(AND(COUNTIFS('Documentos'!$A$8:$A$107,B87)=1,IFERROR(INDEX('Documentos'!$T$8:$T$107,MATCH(B87,'Documentos'!$A$8:$A$107,0)),"")&lt;&gt;"Revisado"),"Revisar documento",IF(COUNTA(A87:J87)=0,"",IF(OR(A87="",OR(ISNUMBER(FIND("*",A87)),ISNUMBER(FIND("?",A87))),COUNTIFS('Caja'!$A$8:$A$107,A87)&lt;&gt;1),"ID inválido / duplicado",IF(OR(B87="",COUNTIFS('Documentos'!$A$8:$A$107,B87)&lt;&gt;1),"Documento inexistente",IF(OR(NOT(ISNUMBER(C87)),NOT(ISNUMBER(D87)),E87="",F87="",G87="",AND(G87&lt;&gt;"EUR",OR(NOT(ISNUMBER(H87)),I87=""))),"Completar movimiento",IF(ROUND(D87,2)&lt;&gt;D87,"Revisar céntimos","Revisado")))))))</x:f>
      </x:c>
      <x:c r="L87" s="12" t="str">
        <x:f>IF(B87="","",IF(COUNTIFS('Documentos'!$A$8:$A$107,B87)=1,INDEX('Documentos'!$B$8:$B$107,MATCH(B87,'Documentos'!$A$8:$A$107,0)),"Pendiente"))</x:f>
      </x:c>
      <x:c r="M87" s="12" t="str">
        <x:f>IF(B87="","",IF(COUNTIFS('Documentos'!$A$8:$A$107,B87)=1,INDEX('Documentos'!$C$8:$C$107,MATCH(B87,'Documentos'!$A$8:$A$107,0)),"Pendiente"))</x:f>
      </x:c>
      <x:c r="N87" s="12" t="str">
        <x:f>IF(ISNUMBER(C87),YEAR(C87),"")</x:f>
      </x:c>
      <x:c r="O87" s="12" t="str">
        <x:f>IF(ISNUMBER(C87),INT((MONTH(C87)-1)/3)+1,"")</x:f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</x:row>
    <x:row r="88" ht="23" customHeight="1">
      <x:c r="A88" s="11"/>
      <x:c r="B88" s="11"/>
      <x:c r="C88" s="13"/>
      <x:c r="D88" s="14"/>
      <x:c r="E88" s="11"/>
      <x:c r="F88" s="11"/>
      <x:c r="G88" s="11"/>
      <x:c r="H88" s="14"/>
      <x:c r="I88" s="11"/>
      <x:c r="J88" s="11"/>
      <x:c r="K88" s="12" t="str">
        <x:f>IF(COUNTA(A88:J88)=0,"",IF(AND(COUNTIFS('Documentos'!$A$8:$A$107,B88)=1,IFERROR(INDEX('Documentos'!$T$8:$T$107,MATCH(B88,'Documentos'!$A$8:$A$107,0)),"")&lt;&gt;"Revisado"),"Revisar documento",IF(COUNTA(A88:J88)=0,"",IF(OR(A88="",OR(ISNUMBER(FIND("*",A88)),ISNUMBER(FIND("?",A88))),COUNTIFS('Caja'!$A$8:$A$107,A88)&lt;&gt;1),"ID inválido / duplicado",IF(OR(B88="",COUNTIFS('Documentos'!$A$8:$A$107,B88)&lt;&gt;1),"Documento inexistente",IF(OR(NOT(ISNUMBER(C88)),NOT(ISNUMBER(D88)),E88="",F88="",G88="",AND(G88&lt;&gt;"EUR",OR(NOT(ISNUMBER(H88)),I88=""))),"Completar movimiento",IF(ROUND(D88,2)&lt;&gt;D88,"Revisar céntimos","Revisado")))))))</x:f>
      </x:c>
      <x:c r="L88" s="12" t="str">
        <x:f>IF(B88="","",IF(COUNTIFS('Documentos'!$A$8:$A$107,B88)=1,INDEX('Documentos'!$B$8:$B$107,MATCH(B88,'Documentos'!$A$8:$A$107,0)),"Pendiente"))</x:f>
      </x:c>
      <x:c r="M88" s="12" t="str">
        <x:f>IF(B88="","",IF(COUNTIFS('Documentos'!$A$8:$A$107,B88)=1,INDEX('Documentos'!$C$8:$C$107,MATCH(B88,'Documentos'!$A$8:$A$107,0)),"Pendiente"))</x:f>
      </x:c>
      <x:c r="N88" s="12" t="str">
        <x:f>IF(ISNUMBER(C88),YEAR(C88),"")</x:f>
      </x:c>
      <x:c r="O88" s="12" t="str">
        <x:f>IF(ISNUMBER(C88),INT((MONTH(C88)-1)/3)+1,"")</x:f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</x:row>
    <x:row r="89" ht="23" customHeight="1">
      <x:c r="A89" s="11"/>
      <x:c r="B89" s="11"/>
      <x:c r="C89" s="13"/>
      <x:c r="D89" s="14"/>
      <x:c r="E89" s="11"/>
      <x:c r="F89" s="11"/>
      <x:c r="G89" s="11"/>
      <x:c r="H89" s="14"/>
      <x:c r="I89" s="11"/>
      <x:c r="J89" s="11"/>
      <x:c r="K89" s="12" t="str">
        <x:f>IF(COUNTA(A89:J89)=0,"",IF(AND(COUNTIFS('Documentos'!$A$8:$A$107,B89)=1,IFERROR(INDEX('Documentos'!$T$8:$T$107,MATCH(B89,'Documentos'!$A$8:$A$107,0)),"")&lt;&gt;"Revisado"),"Revisar documento",IF(COUNTA(A89:J89)=0,"",IF(OR(A89="",OR(ISNUMBER(FIND("*",A89)),ISNUMBER(FIND("?",A89))),COUNTIFS('Caja'!$A$8:$A$107,A89)&lt;&gt;1),"ID inválido / duplicado",IF(OR(B89="",COUNTIFS('Documentos'!$A$8:$A$107,B89)&lt;&gt;1),"Documento inexistente",IF(OR(NOT(ISNUMBER(C89)),NOT(ISNUMBER(D89)),E89="",F89="",G89="",AND(G89&lt;&gt;"EUR",OR(NOT(ISNUMBER(H89)),I89=""))),"Completar movimiento",IF(ROUND(D89,2)&lt;&gt;D89,"Revisar céntimos","Revisado")))))))</x:f>
      </x:c>
      <x:c r="L89" s="12" t="str">
        <x:f>IF(B89="","",IF(COUNTIFS('Documentos'!$A$8:$A$107,B89)=1,INDEX('Documentos'!$B$8:$B$107,MATCH(B89,'Documentos'!$A$8:$A$107,0)),"Pendiente"))</x:f>
      </x:c>
      <x:c r="M89" s="12" t="str">
        <x:f>IF(B89="","",IF(COUNTIFS('Documentos'!$A$8:$A$107,B89)=1,INDEX('Documentos'!$C$8:$C$107,MATCH(B89,'Documentos'!$A$8:$A$107,0)),"Pendiente"))</x:f>
      </x:c>
      <x:c r="N89" s="12" t="str">
        <x:f>IF(ISNUMBER(C89),YEAR(C89),"")</x:f>
      </x:c>
      <x:c r="O89" s="12" t="str">
        <x:f>IF(ISNUMBER(C89),INT((MONTH(C89)-1)/3)+1,"")</x:f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</x:row>
    <x:row r="90" ht="23" customHeight="1">
      <x:c r="A90" s="11"/>
      <x:c r="B90" s="11"/>
      <x:c r="C90" s="13"/>
      <x:c r="D90" s="14"/>
      <x:c r="E90" s="11"/>
      <x:c r="F90" s="11"/>
      <x:c r="G90" s="11"/>
      <x:c r="H90" s="14"/>
      <x:c r="I90" s="11"/>
      <x:c r="J90" s="11"/>
      <x:c r="K90" s="12" t="str">
        <x:f>IF(COUNTA(A90:J90)=0,"",IF(AND(COUNTIFS('Documentos'!$A$8:$A$107,B90)=1,IFERROR(INDEX('Documentos'!$T$8:$T$107,MATCH(B90,'Documentos'!$A$8:$A$107,0)),"")&lt;&gt;"Revisado"),"Revisar documento",IF(COUNTA(A90:J90)=0,"",IF(OR(A90="",OR(ISNUMBER(FIND("*",A90)),ISNUMBER(FIND("?",A90))),COUNTIFS('Caja'!$A$8:$A$107,A90)&lt;&gt;1),"ID inválido / duplicado",IF(OR(B90="",COUNTIFS('Documentos'!$A$8:$A$107,B90)&lt;&gt;1),"Documento inexistente",IF(OR(NOT(ISNUMBER(C90)),NOT(ISNUMBER(D90)),E90="",F90="",G90="",AND(G90&lt;&gt;"EUR",OR(NOT(ISNUMBER(H90)),I90=""))),"Completar movimiento",IF(ROUND(D90,2)&lt;&gt;D90,"Revisar céntimos","Revisado")))))))</x:f>
      </x:c>
      <x:c r="L90" s="12" t="str">
        <x:f>IF(B90="","",IF(COUNTIFS('Documentos'!$A$8:$A$107,B90)=1,INDEX('Documentos'!$B$8:$B$107,MATCH(B90,'Documentos'!$A$8:$A$107,0)),"Pendiente"))</x:f>
      </x:c>
      <x:c r="M90" s="12" t="str">
        <x:f>IF(B90="","",IF(COUNTIFS('Documentos'!$A$8:$A$107,B90)=1,INDEX('Documentos'!$C$8:$C$107,MATCH(B90,'Documentos'!$A$8:$A$107,0)),"Pendiente"))</x:f>
      </x:c>
      <x:c r="N90" s="12" t="str">
        <x:f>IF(ISNUMBER(C90),YEAR(C90),"")</x:f>
      </x:c>
      <x:c r="O90" s="12" t="str">
        <x:f>IF(ISNUMBER(C90),INT((MONTH(C90)-1)/3)+1,"")</x:f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</x:row>
    <x:row r="91" ht="23" customHeight="1">
      <x:c r="A91" s="11"/>
      <x:c r="B91" s="11"/>
      <x:c r="C91" s="13"/>
      <x:c r="D91" s="14"/>
      <x:c r="E91" s="11"/>
      <x:c r="F91" s="11"/>
      <x:c r="G91" s="11"/>
      <x:c r="H91" s="14"/>
      <x:c r="I91" s="11"/>
      <x:c r="J91" s="11"/>
      <x:c r="K91" s="12" t="str">
        <x:f>IF(COUNTA(A91:J91)=0,"",IF(AND(COUNTIFS('Documentos'!$A$8:$A$107,B91)=1,IFERROR(INDEX('Documentos'!$T$8:$T$107,MATCH(B91,'Documentos'!$A$8:$A$107,0)),"")&lt;&gt;"Revisado"),"Revisar documento",IF(COUNTA(A91:J91)=0,"",IF(OR(A91="",OR(ISNUMBER(FIND("*",A91)),ISNUMBER(FIND("?",A91))),COUNTIFS('Caja'!$A$8:$A$107,A91)&lt;&gt;1),"ID inválido / duplicado",IF(OR(B91="",COUNTIFS('Documentos'!$A$8:$A$107,B91)&lt;&gt;1),"Documento inexistente",IF(OR(NOT(ISNUMBER(C91)),NOT(ISNUMBER(D91)),E91="",F91="",G91="",AND(G91&lt;&gt;"EUR",OR(NOT(ISNUMBER(H91)),I91=""))),"Completar movimiento",IF(ROUND(D91,2)&lt;&gt;D91,"Revisar céntimos","Revisado")))))))</x:f>
      </x:c>
      <x:c r="L91" s="12" t="str">
        <x:f>IF(B91="","",IF(COUNTIFS('Documentos'!$A$8:$A$107,B91)=1,INDEX('Documentos'!$B$8:$B$107,MATCH(B91,'Documentos'!$A$8:$A$107,0)),"Pendiente"))</x:f>
      </x:c>
      <x:c r="M91" s="12" t="str">
        <x:f>IF(B91="","",IF(COUNTIFS('Documentos'!$A$8:$A$107,B91)=1,INDEX('Documentos'!$C$8:$C$107,MATCH(B91,'Documentos'!$A$8:$A$107,0)),"Pendiente"))</x:f>
      </x:c>
      <x:c r="N91" s="12" t="str">
        <x:f>IF(ISNUMBER(C91),YEAR(C91),"")</x:f>
      </x:c>
      <x:c r="O91" s="12" t="str">
        <x:f>IF(ISNUMBER(C91),INT((MONTH(C91)-1)/3)+1,"")</x:f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</x:row>
    <x:row r="92" ht="23" customHeight="1">
      <x:c r="A92" s="11"/>
      <x:c r="B92" s="11"/>
      <x:c r="C92" s="13"/>
      <x:c r="D92" s="14"/>
      <x:c r="E92" s="11"/>
      <x:c r="F92" s="11"/>
      <x:c r="G92" s="11"/>
      <x:c r="H92" s="14"/>
      <x:c r="I92" s="11"/>
      <x:c r="J92" s="11"/>
      <x:c r="K92" s="12" t="str">
        <x:f>IF(COUNTA(A92:J92)=0,"",IF(AND(COUNTIFS('Documentos'!$A$8:$A$107,B92)=1,IFERROR(INDEX('Documentos'!$T$8:$T$107,MATCH(B92,'Documentos'!$A$8:$A$107,0)),"")&lt;&gt;"Revisado"),"Revisar documento",IF(COUNTA(A92:J92)=0,"",IF(OR(A92="",OR(ISNUMBER(FIND("*",A92)),ISNUMBER(FIND("?",A92))),COUNTIFS('Caja'!$A$8:$A$107,A92)&lt;&gt;1),"ID inválido / duplicado",IF(OR(B92="",COUNTIFS('Documentos'!$A$8:$A$107,B92)&lt;&gt;1),"Documento inexistente",IF(OR(NOT(ISNUMBER(C92)),NOT(ISNUMBER(D92)),E92="",F92="",G92="",AND(G92&lt;&gt;"EUR",OR(NOT(ISNUMBER(H92)),I92=""))),"Completar movimiento",IF(ROUND(D92,2)&lt;&gt;D92,"Revisar céntimos","Revisado")))))))</x:f>
      </x:c>
      <x:c r="L92" s="12" t="str">
        <x:f>IF(B92="","",IF(COUNTIFS('Documentos'!$A$8:$A$107,B92)=1,INDEX('Documentos'!$B$8:$B$107,MATCH(B92,'Documentos'!$A$8:$A$107,0)),"Pendiente"))</x:f>
      </x:c>
      <x:c r="M92" s="12" t="str">
        <x:f>IF(B92="","",IF(COUNTIFS('Documentos'!$A$8:$A$107,B92)=1,INDEX('Documentos'!$C$8:$C$107,MATCH(B92,'Documentos'!$A$8:$A$107,0)),"Pendiente"))</x:f>
      </x:c>
      <x:c r="N92" s="12" t="str">
        <x:f>IF(ISNUMBER(C92),YEAR(C92),"")</x:f>
      </x:c>
      <x:c r="O92" s="12" t="str">
        <x:f>IF(ISNUMBER(C92),INT((MONTH(C92)-1)/3)+1,"")</x:f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</x:row>
    <x:row r="93" ht="23" customHeight="1">
      <x:c r="A93" s="11"/>
      <x:c r="B93" s="11"/>
      <x:c r="C93" s="13"/>
      <x:c r="D93" s="14"/>
      <x:c r="E93" s="11"/>
      <x:c r="F93" s="11"/>
      <x:c r="G93" s="11"/>
      <x:c r="H93" s="14"/>
      <x:c r="I93" s="11"/>
      <x:c r="J93" s="11"/>
      <x:c r="K93" s="12" t="str">
        <x:f>IF(COUNTA(A93:J93)=0,"",IF(AND(COUNTIFS('Documentos'!$A$8:$A$107,B93)=1,IFERROR(INDEX('Documentos'!$T$8:$T$107,MATCH(B93,'Documentos'!$A$8:$A$107,0)),"")&lt;&gt;"Revisado"),"Revisar documento",IF(COUNTA(A93:J93)=0,"",IF(OR(A93="",OR(ISNUMBER(FIND("*",A93)),ISNUMBER(FIND("?",A93))),COUNTIFS('Caja'!$A$8:$A$107,A93)&lt;&gt;1),"ID inválido / duplicado",IF(OR(B93="",COUNTIFS('Documentos'!$A$8:$A$107,B93)&lt;&gt;1),"Documento inexistente",IF(OR(NOT(ISNUMBER(C93)),NOT(ISNUMBER(D93)),E93="",F93="",G93="",AND(G93&lt;&gt;"EUR",OR(NOT(ISNUMBER(H93)),I93=""))),"Completar movimiento",IF(ROUND(D93,2)&lt;&gt;D93,"Revisar céntimos","Revisado")))))))</x:f>
      </x:c>
      <x:c r="L93" s="12" t="str">
        <x:f>IF(B93="","",IF(COUNTIFS('Documentos'!$A$8:$A$107,B93)=1,INDEX('Documentos'!$B$8:$B$107,MATCH(B93,'Documentos'!$A$8:$A$107,0)),"Pendiente"))</x:f>
      </x:c>
      <x:c r="M93" s="12" t="str">
        <x:f>IF(B93="","",IF(COUNTIFS('Documentos'!$A$8:$A$107,B93)=1,INDEX('Documentos'!$C$8:$C$107,MATCH(B93,'Documentos'!$A$8:$A$107,0)),"Pendiente"))</x:f>
      </x:c>
      <x:c r="N93" s="12" t="str">
        <x:f>IF(ISNUMBER(C93),YEAR(C93),"")</x:f>
      </x:c>
      <x:c r="O93" s="12" t="str">
        <x:f>IF(ISNUMBER(C93),INT((MONTH(C93)-1)/3)+1,"")</x:f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</x:row>
    <x:row r="94" ht="23" customHeight="1">
      <x:c r="A94" s="11"/>
      <x:c r="B94" s="11"/>
      <x:c r="C94" s="13"/>
      <x:c r="D94" s="14"/>
      <x:c r="E94" s="11"/>
      <x:c r="F94" s="11"/>
      <x:c r="G94" s="11"/>
      <x:c r="H94" s="14"/>
      <x:c r="I94" s="11"/>
      <x:c r="J94" s="11"/>
      <x:c r="K94" s="12" t="str">
        <x:f>IF(COUNTA(A94:J94)=0,"",IF(AND(COUNTIFS('Documentos'!$A$8:$A$107,B94)=1,IFERROR(INDEX('Documentos'!$T$8:$T$107,MATCH(B94,'Documentos'!$A$8:$A$107,0)),"")&lt;&gt;"Revisado"),"Revisar documento",IF(COUNTA(A94:J94)=0,"",IF(OR(A94="",OR(ISNUMBER(FIND("*",A94)),ISNUMBER(FIND("?",A94))),COUNTIFS('Caja'!$A$8:$A$107,A94)&lt;&gt;1),"ID inválido / duplicado",IF(OR(B94="",COUNTIFS('Documentos'!$A$8:$A$107,B94)&lt;&gt;1),"Documento inexistente",IF(OR(NOT(ISNUMBER(C94)),NOT(ISNUMBER(D94)),E94="",F94="",G94="",AND(G94&lt;&gt;"EUR",OR(NOT(ISNUMBER(H94)),I94=""))),"Completar movimiento",IF(ROUND(D94,2)&lt;&gt;D94,"Revisar céntimos","Revisado")))))))</x:f>
      </x:c>
      <x:c r="L94" s="12" t="str">
        <x:f>IF(B94="","",IF(COUNTIFS('Documentos'!$A$8:$A$107,B94)=1,INDEX('Documentos'!$B$8:$B$107,MATCH(B94,'Documentos'!$A$8:$A$107,0)),"Pendiente"))</x:f>
      </x:c>
      <x:c r="M94" s="12" t="str">
        <x:f>IF(B94="","",IF(COUNTIFS('Documentos'!$A$8:$A$107,B94)=1,INDEX('Documentos'!$C$8:$C$107,MATCH(B94,'Documentos'!$A$8:$A$107,0)),"Pendiente"))</x:f>
      </x:c>
      <x:c r="N94" s="12" t="str">
        <x:f>IF(ISNUMBER(C94),YEAR(C94),"")</x:f>
      </x:c>
      <x:c r="O94" s="12" t="str">
        <x:f>IF(ISNUMBER(C94),INT((MONTH(C94)-1)/3)+1,"")</x:f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</x:row>
    <x:row r="95" ht="23" customHeight="1">
      <x:c r="A95" s="11"/>
      <x:c r="B95" s="11"/>
      <x:c r="C95" s="13"/>
      <x:c r="D95" s="14"/>
      <x:c r="E95" s="11"/>
      <x:c r="F95" s="11"/>
      <x:c r="G95" s="11"/>
      <x:c r="H95" s="14"/>
      <x:c r="I95" s="11"/>
      <x:c r="J95" s="11"/>
      <x:c r="K95" s="12" t="str">
        <x:f>IF(COUNTA(A95:J95)=0,"",IF(AND(COUNTIFS('Documentos'!$A$8:$A$107,B95)=1,IFERROR(INDEX('Documentos'!$T$8:$T$107,MATCH(B95,'Documentos'!$A$8:$A$107,0)),"")&lt;&gt;"Revisado"),"Revisar documento",IF(COUNTA(A95:J95)=0,"",IF(OR(A95="",OR(ISNUMBER(FIND("*",A95)),ISNUMBER(FIND("?",A95))),COUNTIFS('Caja'!$A$8:$A$107,A95)&lt;&gt;1),"ID inválido / duplicado",IF(OR(B95="",COUNTIFS('Documentos'!$A$8:$A$107,B95)&lt;&gt;1),"Documento inexistente",IF(OR(NOT(ISNUMBER(C95)),NOT(ISNUMBER(D95)),E95="",F95="",G95="",AND(G95&lt;&gt;"EUR",OR(NOT(ISNUMBER(H95)),I95=""))),"Completar movimiento",IF(ROUND(D95,2)&lt;&gt;D95,"Revisar céntimos","Revisado")))))))</x:f>
      </x:c>
      <x:c r="L95" s="12" t="str">
        <x:f>IF(B95="","",IF(COUNTIFS('Documentos'!$A$8:$A$107,B95)=1,INDEX('Documentos'!$B$8:$B$107,MATCH(B95,'Documentos'!$A$8:$A$107,0)),"Pendiente"))</x:f>
      </x:c>
      <x:c r="M95" s="12" t="str">
        <x:f>IF(B95="","",IF(COUNTIFS('Documentos'!$A$8:$A$107,B95)=1,INDEX('Documentos'!$C$8:$C$107,MATCH(B95,'Documentos'!$A$8:$A$107,0)),"Pendiente"))</x:f>
      </x:c>
      <x:c r="N95" s="12" t="str">
        <x:f>IF(ISNUMBER(C95),YEAR(C95),"")</x:f>
      </x:c>
      <x:c r="O95" s="12" t="str">
        <x:f>IF(ISNUMBER(C95),INT((MONTH(C95)-1)/3)+1,"")</x:f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</x:row>
    <x:row r="96" ht="23" customHeight="1">
      <x:c r="A96" s="11"/>
      <x:c r="B96" s="11"/>
      <x:c r="C96" s="13"/>
      <x:c r="D96" s="14"/>
      <x:c r="E96" s="11"/>
      <x:c r="F96" s="11"/>
      <x:c r="G96" s="11"/>
      <x:c r="H96" s="14"/>
      <x:c r="I96" s="11"/>
      <x:c r="J96" s="11"/>
      <x:c r="K96" s="12" t="str">
        <x:f>IF(COUNTA(A96:J96)=0,"",IF(AND(COUNTIFS('Documentos'!$A$8:$A$107,B96)=1,IFERROR(INDEX('Documentos'!$T$8:$T$107,MATCH(B96,'Documentos'!$A$8:$A$107,0)),"")&lt;&gt;"Revisado"),"Revisar documento",IF(COUNTA(A96:J96)=0,"",IF(OR(A96="",OR(ISNUMBER(FIND("*",A96)),ISNUMBER(FIND("?",A96))),COUNTIFS('Caja'!$A$8:$A$107,A96)&lt;&gt;1),"ID inválido / duplicado",IF(OR(B96="",COUNTIFS('Documentos'!$A$8:$A$107,B96)&lt;&gt;1),"Documento inexistente",IF(OR(NOT(ISNUMBER(C96)),NOT(ISNUMBER(D96)),E96="",F96="",G96="",AND(G96&lt;&gt;"EUR",OR(NOT(ISNUMBER(H96)),I96=""))),"Completar movimiento",IF(ROUND(D96,2)&lt;&gt;D96,"Revisar céntimos","Revisado")))))))</x:f>
      </x:c>
      <x:c r="L96" s="12" t="str">
        <x:f>IF(B96="","",IF(COUNTIFS('Documentos'!$A$8:$A$107,B96)=1,INDEX('Documentos'!$B$8:$B$107,MATCH(B96,'Documentos'!$A$8:$A$107,0)),"Pendiente"))</x:f>
      </x:c>
      <x:c r="M96" s="12" t="str">
        <x:f>IF(B96="","",IF(COUNTIFS('Documentos'!$A$8:$A$107,B96)=1,INDEX('Documentos'!$C$8:$C$107,MATCH(B96,'Documentos'!$A$8:$A$107,0)),"Pendiente"))</x:f>
      </x:c>
      <x:c r="N96" s="12" t="str">
        <x:f>IF(ISNUMBER(C96),YEAR(C96),"")</x:f>
      </x:c>
      <x:c r="O96" s="12" t="str">
        <x:f>IF(ISNUMBER(C96),INT((MONTH(C96)-1)/3)+1,"")</x:f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</x:row>
    <x:row r="97" ht="23" customHeight="1">
      <x:c r="A97" s="11"/>
      <x:c r="B97" s="11"/>
      <x:c r="C97" s="13"/>
      <x:c r="D97" s="14"/>
      <x:c r="E97" s="11"/>
      <x:c r="F97" s="11"/>
      <x:c r="G97" s="11"/>
      <x:c r="H97" s="14"/>
      <x:c r="I97" s="11"/>
      <x:c r="J97" s="11"/>
      <x:c r="K97" s="12" t="str">
        <x:f>IF(COUNTA(A97:J97)=0,"",IF(AND(COUNTIFS('Documentos'!$A$8:$A$107,B97)=1,IFERROR(INDEX('Documentos'!$T$8:$T$107,MATCH(B97,'Documentos'!$A$8:$A$107,0)),"")&lt;&gt;"Revisado"),"Revisar documento",IF(COUNTA(A97:J97)=0,"",IF(OR(A97="",OR(ISNUMBER(FIND("*",A97)),ISNUMBER(FIND("?",A97))),COUNTIFS('Caja'!$A$8:$A$107,A97)&lt;&gt;1),"ID inválido / duplicado",IF(OR(B97="",COUNTIFS('Documentos'!$A$8:$A$107,B97)&lt;&gt;1),"Documento inexistente",IF(OR(NOT(ISNUMBER(C97)),NOT(ISNUMBER(D97)),E97="",F97="",G97="",AND(G97&lt;&gt;"EUR",OR(NOT(ISNUMBER(H97)),I97=""))),"Completar movimiento",IF(ROUND(D97,2)&lt;&gt;D97,"Revisar céntimos","Revisado")))))))</x:f>
      </x:c>
      <x:c r="L97" s="12" t="str">
        <x:f>IF(B97="","",IF(COUNTIFS('Documentos'!$A$8:$A$107,B97)=1,INDEX('Documentos'!$B$8:$B$107,MATCH(B97,'Documentos'!$A$8:$A$107,0)),"Pendiente"))</x:f>
      </x:c>
      <x:c r="M97" s="12" t="str">
        <x:f>IF(B97="","",IF(COUNTIFS('Documentos'!$A$8:$A$107,B97)=1,INDEX('Documentos'!$C$8:$C$107,MATCH(B97,'Documentos'!$A$8:$A$107,0)),"Pendiente"))</x:f>
      </x:c>
      <x:c r="N97" s="12" t="str">
        <x:f>IF(ISNUMBER(C97),YEAR(C97),"")</x:f>
      </x:c>
      <x:c r="O97" s="12" t="str">
        <x:f>IF(ISNUMBER(C97),INT((MONTH(C97)-1)/3)+1,"")</x:f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</x:row>
    <x:row r="98" ht="23" customHeight="1">
      <x:c r="A98" s="11"/>
      <x:c r="B98" s="11"/>
      <x:c r="C98" s="13"/>
      <x:c r="D98" s="14"/>
      <x:c r="E98" s="11"/>
      <x:c r="F98" s="11"/>
      <x:c r="G98" s="11"/>
      <x:c r="H98" s="14"/>
      <x:c r="I98" s="11"/>
      <x:c r="J98" s="11"/>
      <x:c r="K98" s="12" t="str">
        <x:f>IF(COUNTA(A98:J98)=0,"",IF(AND(COUNTIFS('Documentos'!$A$8:$A$107,B98)=1,IFERROR(INDEX('Documentos'!$T$8:$T$107,MATCH(B98,'Documentos'!$A$8:$A$107,0)),"")&lt;&gt;"Revisado"),"Revisar documento",IF(COUNTA(A98:J98)=0,"",IF(OR(A98="",OR(ISNUMBER(FIND("*",A98)),ISNUMBER(FIND("?",A98))),COUNTIFS('Caja'!$A$8:$A$107,A98)&lt;&gt;1),"ID inválido / duplicado",IF(OR(B98="",COUNTIFS('Documentos'!$A$8:$A$107,B98)&lt;&gt;1),"Documento inexistente",IF(OR(NOT(ISNUMBER(C98)),NOT(ISNUMBER(D98)),E98="",F98="",G98="",AND(G98&lt;&gt;"EUR",OR(NOT(ISNUMBER(H98)),I98=""))),"Completar movimiento",IF(ROUND(D98,2)&lt;&gt;D98,"Revisar céntimos","Revisado")))))))</x:f>
      </x:c>
      <x:c r="L98" s="12" t="str">
        <x:f>IF(B98="","",IF(COUNTIFS('Documentos'!$A$8:$A$107,B98)=1,INDEX('Documentos'!$B$8:$B$107,MATCH(B98,'Documentos'!$A$8:$A$107,0)),"Pendiente"))</x:f>
      </x:c>
      <x:c r="M98" s="12" t="str">
        <x:f>IF(B98="","",IF(COUNTIFS('Documentos'!$A$8:$A$107,B98)=1,INDEX('Documentos'!$C$8:$C$107,MATCH(B98,'Documentos'!$A$8:$A$107,0)),"Pendiente"))</x:f>
      </x:c>
      <x:c r="N98" s="12" t="str">
        <x:f>IF(ISNUMBER(C98),YEAR(C98),"")</x:f>
      </x:c>
      <x:c r="O98" s="12" t="str">
        <x:f>IF(ISNUMBER(C98),INT((MONTH(C98)-1)/3)+1,"")</x:f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</x:row>
    <x:row r="99" ht="23" customHeight="1">
      <x:c r="A99" s="11"/>
      <x:c r="B99" s="11"/>
      <x:c r="C99" s="13"/>
      <x:c r="D99" s="14"/>
      <x:c r="E99" s="11"/>
      <x:c r="F99" s="11"/>
      <x:c r="G99" s="11"/>
      <x:c r="H99" s="14"/>
      <x:c r="I99" s="11"/>
      <x:c r="J99" s="11"/>
      <x:c r="K99" s="12" t="str">
        <x:f>IF(COUNTA(A99:J99)=0,"",IF(AND(COUNTIFS('Documentos'!$A$8:$A$107,B99)=1,IFERROR(INDEX('Documentos'!$T$8:$T$107,MATCH(B99,'Documentos'!$A$8:$A$107,0)),"")&lt;&gt;"Revisado"),"Revisar documento",IF(COUNTA(A99:J99)=0,"",IF(OR(A99="",OR(ISNUMBER(FIND("*",A99)),ISNUMBER(FIND("?",A99))),COUNTIFS('Caja'!$A$8:$A$107,A99)&lt;&gt;1),"ID inválido / duplicado",IF(OR(B99="",COUNTIFS('Documentos'!$A$8:$A$107,B99)&lt;&gt;1),"Documento inexistente",IF(OR(NOT(ISNUMBER(C99)),NOT(ISNUMBER(D99)),E99="",F99="",G99="",AND(G99&lt;&gt;"EUR",OR(NOT(ISNUMBER(H99)),I99=""))),"Completar movimiento",IF(ROUND(D99,2)&lt;&gt;D99,"Revisar céntimos","Revisado")))))))</x:f>
      </x:c>
      <x:c r="L99" s="12" t="str">
        <x:f>IF(B99="","",IF(COUNTIFS('Documentos'!$A$8:$A$107,B99)=1,INDEX('Documentos'!$B$8:$B$107,MATCH(B99,'Documentos'!$A$8:$A$107,0)),"Pendiente"))</x:f>
      </x:c>
      <x:c r="M99" s="12" t="str">
        <x:f>IF(B99="","",IF(COUNTIFS('Documentos'!$A$8:$A$107,B99)=1,INDEX('Documentos'!$C$8:$C$107,MATCH(B99,'Documentos'!$A$8:$A$107,0)),"Pendiente"))</x:f>
      </x:c>
      <x:c r="N99" s="12" t="str">
        <x:f>IF(ISNUMBER(C99),YEAR(C99),"")</x:f>
      </x:c>
      <x:c r="O99" s="12" t="str">
        <x:f>IF(ISNUMBER(C99),INT((MONTH(C99)-1)/3)+1,"")</x:f>
      </x:c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</x:row>
    <x:row r="100" ht="23" customHeight="1">
      <x:c r="A100" s="11"/>
      <x:c r="B100" s="11"/>
      <x:c r="C100" s="13"/>
      <x:c r="D100" s="14"/>
      <x:c r="E100" s="11"/>
      <x:c r="F100" s="11"/>
      <x:c r="G100" s="11"/>
      <x:c r="H100" s="14"/>
      <x:c r="I100" s="11"/>
      <x:c r="J100" s="11"/>
      <x:c r="K100" s="12" t="str">
        <x:f>IF(COUNTA(A100:J100)=0,"",IF(AND(COUNTIFS('Documentos'!$A$8:$A$107,B100)=1,IFERROR(INDEX('Documentos'!$T$8:$T$107,MATCH(B100,'Documentos'!$A$8:$A$107,0)),"")&lt;&gt;"Revisado"),"Revisar documento",IF(COUNTA(A100:J100)=0,"",IF(OR(A100="",OR(ISNUMBER(FIND("*",A100)),ISNUMBER(FIND("?",A100))),COUNTIFS('Caja'!$A$8:$A$107,A100)&lt;&gt;1),"ID inválido / duplicado",IF(OR(B100="",COUNTIFS('Documentos'!$A$8:$A$107,B100)&lt;&gt;1),"Documento inexistente",IF(OR(NOT(ISNUMBER(C100)),NOT(ISNUMBER(D100)),E100="",F100="",G100="",AND(G100&lt;&gt;"EUR",OR(NOT(ISNUMBER(H100)),I100=""))),"Completar movimiento",IF(ROUND(D100,2)&lt;&gt;D100,"Revisar céntimos","Revisado")))))))</x:f>
      </x:c>
      <x:c r="L100" s="12" t="str">
        <x:f>IF(B100="","",IF(COUNTIFS('Documentos'!$A$8:$A$107,B100)=1,INDEX('Documentos'!$B$8:$B$107,MATCH(B100,'Documentos'!$A$8:$A$107,0)),"Pendiente"))</x:f>
      </x:c>
      <x:c r="M100" s="12" t="str">
        <x:f>IF(B100="","",IF(COUNTIFS('Documentos'!$A$8:$A$107,B100)=1,INDEX('Documentos'!$C$8:$C$107,MATCH(B100,'Documentos'!$A$8:$A$107,0)),"Pendiente"))</x:f>
      </x:c>
      <x:c r="N100" s="12" t="str">
        <x:f>IF(ISNUMBER(C100),YEAR(C100),"")</x:f>
      </x:c>
      <x:c r="O100" s="12" t="str">
        <x:f>IF(ISNUMBER(C100),INT((MONTH(C100)-1)/3)+1,"")</x:f>
      </x:c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</x:row>
    <x:row r="101" ht="23" customHeight="1">
      <x:c r="A101" s="11"/>
      <x:c r="B101" s="11"/>
      <x:c r="C101" s="13"/>
      <x:c r="D101" s="14"/>
      <x:c r="E101" s="11"/>
      <x:c r="F101" s="11"/>
      <x:c r="G101" s="11"/>
      <x:c r="H101" s="14"/>
      <x:c r="I101" s="11"/>
      <x:c r="J101" s="11"/>
      <x:c r="K101" s="12" t="str">
        <x:f>IF(COUNTA(A101:J101)=0,"",IF(AND(COUNTIFS('Documentos'!$A$8:$A$107,B101)=1,IFERROR(INDEX('Documentos'!$T$8:$T$107,MATCH(B101,'Documentos'!$A$8:$A$107,0)),"")&lt;&gt;"Revisado"),"Revisar documento",IF(COUNTA(A101:J101)=0,"",IF(OR(A101="",OR(ISNUMBER(FIND("*",A101)),ISNUMBER(FIND("?",A101))),COUNTIFS('Caja'!$A$8:$A$107,A101)&lt;&gt;1),"ID inválido / duplicado",IF(OR(B101="",COUNTIFS('Documentos'!$A$8:$A$107,B101)&lt;&gt;1),"Documento inexistente",IF(OR(NOT(ISNUMBER(C101)),NOT(ISNUMBER(D101)),E101="",F101="",G101="",AND(G101&lt;&gt;"EUR",OR(NOT(ISNUMBER(H101)),I101=""))),"Completar movimiento",IF(ROUND(D101,2)&lt;&gt;D101,"Revisar céntimos","Revisado")))))))</x:f>
      </x:c>
      <x:c r="L101" s="12" t="str">
        <x:f>IF(B101="","",IF(COUNTIFS('Documentos'!$A$8:$A$107,B101)=1,INDEX('Documentos'!$B$8:$B$107,MATCH(B101,'Documentos'!$A$8:$A$107,0)),"Pendiente"))</x:f>
      </x:c>
      <x:c r="M101" s="12" t="str">
        <x:f>IF(B101="","",IF(COUNTIFS('Documentos'!$A$8:$A$107,B101)=1,INDEX('Documentos'!$C$8:$C$107,MATCH(B101,'Documentos'!$A$8:$A$107,0)),"Pendiente"))</x:f>
      </x:c>
      <x:c r="N101" s="12" t="str">
        <x:f>IF(ISNUMBER(C101),YEAR(C101),"")</x:f>
      </x:c>
      <x:c r="O101" s="12" t="str">
        <x:f>IF(ISNUMBER(C101),INT((MONTH(C101)-1)/3)+1,"")</x:f>
      </x:c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</x:row>
    <x:row r="102" ht="23" customHeight="1">
      <x:c r="A102" s="11"/>
      <x:c r="B102" s="11"/>
      <x:c r="C102" s="13"/>
      <x:c r="D102" s="14"/>
      <x:c r="E102" s="11"/>
      <x:c r="F102" s="11"/>
      <x:c r="G102" s="11"/>
      <x:c r="H102" s="14"/>
      <x:c r="I102" s="11"/>
      <x:c r="J102" s="11"/>
      <x:c r="K102" s="12" t="str">
        <x:f>IF(COUNTA(A102:J102)=0,"",IF(AND(COUNTIFS('Documentos'!$A$8:$A$107,B102)=1,IFERROR(INDEX('Documentos'!$T$8:$T$107,MATCH(B102,'Documentos'!$A$8:$A$107,0)),"")&lt;&gt;"Revisado"),"Revisar documento",IF(COUNTA(A102:J102)=0,"",IF(OR(A102="",OR(ISNUMBER(FIND("*",A102)),ISNUMBER(FIND("?",A102))),COUNTIFS('Caja'!$A$8:$A$107,A102)&lt;&gt;1),"ID inválido / duplicado",IF(OR(B102="",COUNTIFS('Documentos'!$A$8:$A$107,B102)&lt;&gt;1),"Documento inexistente",IF(OR(NOT(ISNUMBER(C102)),NOT(ISNUMBER(D102)),E102="",F102="",G102="",AND(G102&lt;&gt;"EUR",OR(NOT(ISNUMBER(H102)),I102=""))),"Completar movimiento",IF(ROUND(D102,2)&lt;&gt;D102,"Revisar céntimos","Revisado")))))))</x:f>
      </x:c>
      <x:c r="L102" s="12" t="str">
        <x:f>IF(B102="","",IF(COUNTIFS('Documentos'!$A$8:$A$107,B102)=1,INDEX('Documentos'!$B$8:$B$107,MATCH(B102,'Documentos'!$A$8:$A$107,0)),"Pendiente"))</x:f>
      </x:c>
      <x:c r="M102" s="12" t="str">
        <x:f>IF(B102="","",IF(COUNTIFS('Documentos'!$A$8:$A$107,B102)=1,INDEX('Documentos'!$C$8:$C$107,MATCH(B102,'Documentos'!$A$8:$A$107,0)),"Pendiente"))</x:f>
      </x:c>
      <x:c r="N102" s="12" t="str">
        <x:f>IF(ISNUMBER(C102),YEAR(C102),"")</x:f>
      </x:c>
      <x:c r="O102" s="12" t="str">
        <x:f>IF(ISNUMBER(C102),INT((MONTH(C102)-1)/3)+1,"")</x:f>
      </x:c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</x:row>
    <x:row r="103" ht="23" customHeight="1">
      <x:c r="A103" s="11"/>
      <x:c r="B103" s="11"/>
      <x:c r="C103" s="13"/>
      <x:c r="D103" s="14"/>
      <x:c r="E103" s="11"/>
      <x:c r="F103" s="11"/>
      <x:c r="G103" s="11"/>
      <x:c r="H103" s="14"/>
      <x:c r="I103" s="11"/>
      <x:c r="J103" s="11"/>
      <x:c r="K103" s="12" t="str">
        <x:f>IF(COUNTA(A103:J103)=0,"",IF(AND(COUNTIFS('Documentos'!$A$8:$A$107,B103)=1,IFERROR(INDEX('Documentos'!$T$8:$T$107,MATCH(B103,'Documentos'!$A$8:$A$107,0)),"")&lt;&gt;"Revisado"),"Revisar documento",IF(COUNTA(A103:J103)=0,"",IF(OR(A103="",OR(ISNUMBER(FIND("*",A103)),ISNUMBER(FIND("?",A103))),COUNTIFS('Caja'!$A$8:$A$107,A103)&lt;&gt;1),"ID inválido / duplicado",IF(OR(B103="",COUNTIFS('Documentos'!$A$8:$A$107,B103)&lt;&gt;1),"Documento inexistente",IF(OR(NOT(ISNUMBER(C103)),NOT(ISNUMBER(D103)),E103="",F103="",G103="",AND(G103&lt;&gt;"EUR",OR(NOT(ISNUMBER(H103)),I103=""))),"Completar movimiento",IF(ROUND(D103,2)&lt;&gt;D103,"Revisar céntimos","Revisado")))))))</x:f>
      </x:c>
      <x:c r="L103" s="12" t="str">
        <x:f>IF(B103="","",IF(COUNTIFS('Documentos'!$A$8:$A$107,B103)=1,INDEX('Documentos'!$B$8:$B$107,MATCH(B103,'Documentos'!$A$8:$A$107,0)),"Pendiente"))</x:f>
      </x:c>
      <x:c r="M103" s="12" t="str">
        <x:f>IF(B103="","",IF(COUNTIFS('Documentos'!$A$8:$A$107,B103)=1,INDEX('Documentos'!$C$8:$C$107,MATCH(B103,'Documentos'!$A$8:$A$107,0)),"Pendiente"))</x:f>
      </x:c>
      <x:c r="N103" s="12" t="str">
        <x:f>IF(ISNUMBER(C103),YEAR(C103),"")</x:f>
      </x:c>
      <x:c r="O103" s="12" t="str">
        <x:f>IF(ISNUMBER(C103),INT((MONTH(C103)-1)/3)+1,"")</x:f>
      </x:c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</x:row>
    <x:row r="104" ht="23" customHeight="1">
      <x:c r="A104" s="11"/>
      <x:c r="B104" s="11"/>
      <x:c r="C104" s="13"/>
      <x:c r="D104" s="14"/>
      <x:c r="E104" s="11"/>
      <x:c r="F104" s="11"/>
      <x:c r="G104" s="11"/>
      <x:c r="H104" s="14"/>
      <x:c r="I104" s="11"/>
      <x:c r="J104" s="11"/>
      <x:c r="K104" s="12" t="str">
        <x:f>IF(COUNTA(A104:J104)=0,"",IF(AND(COUNTIFS('Documentos'!$A$8:$A$107,B104)=1,IFERROR(INDEX('Documentos'!$T$8:$T$107,MATCH(B104,'Documentos'!$A$8:$A$107,0)),"")&lt;&gt;"Revisado"),"Revisar documento",IF(COUNTA(A104:J104)=0,"",IF(OR(A104="",OR(ISNUMBER(FIND("*",A104)),ISNUMBER(FIND("?",A104))),COUNTIFS('Caja'!$A$8:$A$107,A104)&lt;&gt;1),"ID inválido / duplicado",IF(OR(B104="",COUNTIFS('Documentos'!$A$8:$A$107,B104)&lt;&gt;1),"Documento inexistente",IF(OR(NOT(ISNUMBER(C104)),NOT(ISNUMBER(D104)),E104="",F104="",G104="",AND(G104&lt;&gt;"EUR",OR(NOT(ISNUMBER(H104)),I104=""))),"Completar movimiento",IF(ROUND(D104,2)&lt;&gt;D104,"Revisar céntimos","Revisado")))))))</x:f>
      </x:c>
      <x:c r="L104" s="12" t="str">
        <x:f>IF(B104="","",IF(COUNTIFS('Documentos'!$A$8:$A$107,B104)=1,INDEX('Documentos'!$B$8:$B$107,MATCH(B104,'Documentos'!$A$8:$A$107,0)),"Pendiente"))</x:f>
      </x:c>
      <x:c r="M104" s="12" t="str">
        <x:f>IF(B104="","",IF(COUNTIFS('Documentos'!$A$8:$A$107,B104)=1,INDEX('Documentos'!$C$8:$C$107,MATCH(B104,'Documentos'!$A$8:$A$107,0)),"Pendiente"))</x:f>
      </x:c>
      <x:c r="N104" s="12" t="str">
        <x:f>IF(ISNUMBER(C104),YEAR(C104),"")</x:f>
      </x:c>
      <x:c r="O104" s="12" t="str">
        <x:f>IF(ISNUMBER(C104),INT((MONTH(C104)-1)/3)+1,"")</x:f>
      </x:c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</x:row>
    <x:row r="105" ht="23" customHeight="1">
      <x:c r="A105" s="11"/>
      <x:c r="B105" s="11"/>
      <x:c r="C105" s="13"/>
      <x:c r="D105" s="14"/>
      <x:c r="E105" s="11"/>
      <x:c r="F105" s="11"/>
      <x:c r="G105" s="11"/>
      <x:c r="H105" s="14"/>
      <x:c r="I105" s="11"/>
      <x:c r="J105" s="11"/>
      <x:c r="K105" s="12" t="str">
        <x:f>IF(COUNTA(A105:J105)=0,"",IF(AND(COUNTIFS('Documentos'!$A$8:$A$107,B105)=1,IFERROR(INDEX('Documentos'!$T$8:$T$107,MATCH(B105,'Documentos'!$A$8:$A$107,0)),"")&lt;&gt;"Revisado"),"Revisar documento",IF(COUNTA(A105:J105)=0,"",IF(OR(A105="",OR(ISNUMBER(FIND("*",A105)),ISNUMBER(FIND("?",A105))),COUNTIFS('Caja'!$A$8:$A$107,A105)&lt;&gt;1),"ID inválido / duplicado",IF(OR(B105="",COUNTIFS('Documentos'!$A$8:$A$107,B105)&lt;&gt;1),"Documento inexistente",IF(OR(NOT(ISNUMBER(C105)),NOT(ISNUMBER(D105)),E105="",F105="",G105="",AND(G105&lt;&gt;"EUR",OR(NOT(ISNUMBER(H105)),I105=""))),"Completar movimiento",IF(ROUND(D105,2)&lt;&gt;D105,"Revisar céntimos","Revisado")))))))</x:f>
      </x:c>
      <x:c r="L105" s="12" t="str">
        <x:f>IF(B105="","",IF(COUNTIFS('Documentos'!$A$8:$A$107,B105)=1,INDEX('Documentos'!$B$8:$B$107,MATCH(B105,'Documentos'!$A$8:$A$107,0)),"Pendiente"))</x:f>
      </x:c>
      <x:c r="M105" s="12" t="str">
        <x:f>IF(B105="","",IF(COUNTIFS('Documentos'!$A$8:$A$107,B105)=1,INDEX('Documentos'!$C$8:$C$107,MATCH(B105,'Documentos'!$A$8:$A$107,0)),"Pendiente"))</x:f>
      </x:c>
      <x:c r="N105" s="12" t="str">
        <x:f>IF(ISNUMBER(C105),YEAR(C105),"")</x:f>
      </x:c>
      <x:c r="O105" s="12" t="str">
        <x:f>IF(ISNUMBER(C105),INT((MONTH(C105)-1)/3)+1,"")</x:f>
      </x:c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</x:row>
    <x:row r="106" ht="23" customHeight="1">
      <x:c r="A106" s="11"/>
      <x:c r="B106" s="11"/>
      <x:c r="C106" s="13"/>
      <x:c r="D106" s="14"/>
      <x:c r="E106" s="11"/>
      <x:c r="F106" s="11"/>
      <x:c r="G106" s="11"/>
      <x:c r="H106" s="14"/>
      <x:c r="I106" s="11"/>
      <x:c r="J106" s="11"/>
      <x:c r="K106" s="12" t="str">
        <x:f>IF(COUNTA(A106:J106)=0,"",IF(AND(COUNTIFS('Documentos'!$A$8:$A$107,B106)=1,IFERROR(INDEX('Documentos'!$T$8:$T$107,MATCH(B106,'Documentos'!$A$8:$A$107,0)),"")&lt;&gt;"Revisado"),"Revisar documento",IF(COUNTA(A106:J106)=0,"",IF(OR(A106="",OR(ISNUMBER(FIND("*",A106)),ISNUMBER(FIND("?",A106))),COUNTIFS('Caja'!$A$8:$A$107,A106)&lt;&gt;1),"ID inválido / duplicado",IF(OR(B106="",COUNTIFS('Documentos'!$A$8:$A$107,B106)&lt;&gt;1),"Documento inexistente",IF(OR(NOT(ISNUMBER(C106)),NOT(ISNUMBER(D106)),E106="",F106="",G106="",AND(G106&lt;&gt;"EUR",OR(NOT(ISNUMBER(H106)),I106=""))),"Completar movimiento",IF(ROUND(D106,2)&lt;&gt;D106,"Revisar céntimos","Revisado")))))))</x:f>
      </x:c>
      <x:c r="L106" s="12" t="str">
        <x:f>IF(B106="","",IF(COUNTIFS('Documentos'!$A$8:$A$107,B106)=1,INDEX('Documentos'!$B$8:$B$107,MATCH(B106,'Documentos'!$A$8:$A$107,0)),"Pendiente"))</x:f>
      </x:c>
      <x:c r="M106" s="12" t="str">
        <x:f>IF(B106="","",IF(COUNTIFS('Documentos'!$A$8:$A$107,B106)=1,INDEX('Documentos'!$C$8:$C$107,MATCH(B106,'Documentos'!$A$8:$A$107,0)),"Pendiente"))</x:f>
      </x:c>
      <x:c r="N106" s="12" t="str">
        <x:f>IF(ISNUMBER(C106),YEAR(C106),"")</x:f>
      </x:c>
      <x:c r="O106" s="12" t="str">
        <x:f>IF(ISNUMBER(C106),INT((MONTH(C106)-1)/3)+1,"")</x:f>
      </x:c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</x:row>
    <x:row r="107" ht="23" customHeight="1">
      <x:c r="A107" s="11"/>
      <x:c r="B107" s="11"/>
      <x:c r="C107" s="13"/>
      <x:c r="D107" s="14"/>
      <x:c r="E107" s="11"/>
      <x:c r="F107" s="11"/>
      <x:c r="G107" s="11"/>
      <x:c r="H107" s="14"/>
      <x:c r="I107" s="11"/>
      <x:c r="J107" s="11"/>
      <x:c r="K107" s="12" t="str">
        <x:f>IF(COUNTA(A107:J107)=0,"",IF(AND(COUNTIFS('Documentos'!$A$8:$A$107,B107)=1,IFERROR(INDEX('Documentos'!$T$8:$T$107,MATCH(B107,'Documentos'!$A$8:$A$107,0)),"")&lt;&gt;"Revisado"),"Revisar documento",IF(COUNTA(A107:J107)=0,"",IF(OR(A107="",OR(ISNUMBER(FIND("*",A107)),ISNUMBER(FIND("?",A107))),COUNTIFS('Caja'!$A$8:$A$107,A107)&lt;&gt;1),"ID inválido / duplicado",IF(OR(B107="",COUNTIFS('Documentos'!$A$8:$A$107,B107)&lt;&gt;1),"Documento inexistente",IF(OR(NOT(ISNUMBER(C107)),NOT(ISNUMBER(D107)),E107="",F107="",G107="",AND(G107&lt;&gt;"EUR",OR(NOT(ISNUMBER(H107)),I107=""))),"Completar movimiento",IF(ROUND(D107,2)&lt;&gt;D107,"Revisar céntimos","Revisado")))))))</x:f>
      </x:c>
      <x:c r="L107" s="12" t="str">
        <x:f>IF(B107="","",IF(COUNTIFS('Documentos'!$A$8:$A$107,B107)=1,INDEX('Documentos'!$B$8:$B$107,MATCH(B107,'Documentos'!$A$8:$A$107,0)),"Pendiente"))</x:f>
      </x:c>
      <x:c r="M107" s="12" t="str">
        <x:f>IF(B107="","",IF(COUNTIFS('Documentos'!$A$8:$A$107,B107)=1,INDEX('Documentos'!$C$8:$C$107,MATCH(B107,'Documentos'!$A$8:$A$107,0)),"Pendiente"))</x:f>
      </x:c>
      <x:c r="N107" s="12" t="str">
        <x:f>IF(ISNUMBER(C107),YEAR(C107),"")</x:f>
      </x:c>
      <x:c r="O107" s="12" t="str">
        <x:f>IF(ISNUMBER(C107),INT((MONTH(C107)-1)/3)+1,"")</x:f>
      </x:c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</x:row>
  </x:sheetData>
  <x:conditionalFormatting sqref="K8:K107">
    <x:cfRule type="expression" dxfId="9" priority="1">
      <x:formula>AND(K8&lt;&gt;"",K8&lt;&gt;"Revisado")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3d63bdb79e042f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8" hidden="0" customWidth="1"/>
    <x:col min="7" max="7" width="18" hidden="0" customWidth="1"/>
    <x:col min="8" max="8" width="18" hidden="0" customWidth="1"/>
    <x:col min="9" max="9" width="32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3" t="str">
        <x:v>IRPF cobros</x:v>
      </x:c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 t="str">
        <x:v>Amarillo: escribe. Gris: fórmula. Ejemplos ficticios precargados; lee Instrucciones antes de sustituirlos.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3" customHeight="1">
      <x:c r="A5" s="2" t="str">
        <x:v>100 filas disponibles (8–107). No escribas fuera de la tabla ni borres las columnas grises.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46" customHeight="1">
      <x:c r="A7" s="8" t="str">
        <x:v>ID imputación</x:v>
      </x:c>
      <x:c r="B7" s="8" t="str">
        <x:v>ID línea</x:v>
      </x:c>
      <x:c r="C7" s="8" t="str">
        <x:v>Fecha imputación</x:v>
      </x:c>
      <x:c r="D7" s="8" t="str">
        <x:v>Importe IRPF revisado</x:v>
      </x:c>
      <x:c r="E7" s="8" t="str">
        <x:v>Revisión</x:v>
      </x:c>
      <x:c r="F7" s="8" t="str">
        <x:v>Motivo / referencia</x:v>
      </x:c>
      <x:c r="G7" s="8" t="str">
        <x:v>Ingreso / Gasto</x:v>
      </x:c>
      <x:c r="H7" s="8" t="str">
        <x:v>Actividad ID</x:v>
      </x:c>
      <x:c r="I7" s="8" t="str">
        <x:v>Datos imputación</x:v>
      </x:c>
      <x:c r="J7" s="8" t="str">
        <x:v>Año</x:v>
      </x:c>
      <x:c r="K7" s="8" t="str">
        <x:v>Trimestre</x:v>
      </x:c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</x:row>
    <x:row r="8" ht="38" customHeight="1">
      <x:c r="A8" s="11" t="str">
        <x:v>IC1</x:v>
      </x:c>
      <x:c r="B8" s="11" t="str">
        <x:v>L1</x:v>
      </x:c>
      <x:c r="C8" s="13" t="n">
        <x:v>46385</x:v>
      </x:c>
      <x:c r="D8" s="14"/>
      <x:c r="E8" s="11" t="str">
        <x:v>Pendiente</x:v>
      </x:c>
      <x:c r="F8" s="21" t="str">
        <x:v>Determinar importe IRPF y retención; no usar 500 como ingreso</x:v>
      </x:c>
      <x:c r="G8" s="12" t="str">
        <x:f>IF(B8="","",IF(COUNTIFS('Lineas'!$A$8:$A$107,B8)=1,INDEX('Lineas'!$AA$8:$AA$107,MATCH(B8,'Lineas'!$A$8:$A$107,0)),"Pendiente"))</x:f>
        <x:v>Ingreso</x:v>
      </x:c>
      <x:c r="H8" s="12" t="str">
        <x:f>IF(B8="","",IF(COUNTIFS('Lineas'!$A$8:$A$107,B8)=1,INDEX('Lineas'!$AB$8:$AB$107,MATCH(B8,'Lineas'!$A$8:$A$107,0)),"Pendiente"))</x:f>
        <x:v>ACT1</x:v>
      </x:c>
      <x:c r="I8" s="12" t="str">
        <x:f>IF(COUNTA(A8:F8)=0,"",IF(AND(COUNTIFS('Lineas'!$A$8:$A$107,B8)=1,ABS(SUMIFS('IRPF cobros'!$D$8:$D$107,'IRPF cobros'!$B$8:$B$107,B8))&gt;ABS(IFERROR(INDEX('Lineas'!$O$8:$O$107,MATCH(B8,'Lineas'!$A$8:$A$107,0)),0))+0.01),"Imputación excede línea",IF(COUNTA(A8:F8)=0,"",IF(OR(A8="",OR(ISNUMBER(FIND("*",A8)),ISNUMBER(FIND("?",A8))),COUNTIFS('IRPF cobros'!$A$8:$A$107,A8)&lt;&gt;1),"ID inválido / duplicado",IF(OR(B8="",COUNTIFS('Lineas'!$A$8:$A$107,B8)&lt;&gt;1),"Línea inexistente",IF(OR(NOT(ISNUMBER(C8)),NOT(ISNUMBER(D8)),E8&lt;&gt;"Confirmado",F8=""),"Completar / revisar",IF(INDEX('Lineas'!$Z$8:$Z$107,MATCH(B8,'Lineas'!$A$8:$A$107,0))&lt;&gt;"Revisado","Revisar línea",IF(ROUND(D8,2)&lt;&gt;D8,"Revisar céntimos","Revisado"))))))))</x:f>
        <x:v>Completar / revisar</x:v>
      </x:c>
      <x:c r="J8" s="12" t="n">
        <x:f>IF(ISNUMBER(C8),YEAR(C8),"")</x:f>
        <x:v>2026</x:v>
      </x:c>
      <x:c r="K8" s="12" t="n">
        <x:f>IF(ISNUMBER(C8),INT((MONTH(C8)-1)/3)+1,"")</x:f>
        <x:v>4</x:v>
      </x:c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</x:row>
    <x:row r="9" ht="38" customHeight="1">
      <x:c r="A9" s="11" t="str">
        <x:v>IC2</x:v>
      </x:c>
      <x:c r="B9" s="11" t="str">
        <x:v>L1</x:v>
      </x:c>
      <x:c r="C9" s="13" t="n">
        <x:v>46402</x:v>
      </x:c>
      <x:c r="D9" s="14"/>
      <x:c r="E9" s="11" t="str">
        <x:v>Pendiente</x:v>
      </x:c>
      <x:c r="F9" s="21" t="str">
        <x:v>No repartir por una proporción supuesta</x:v>
      </x:c>
      <x:c r="G9" s="12" t="str">
        <x:f>IF(B9="","",IF(COUNTIFS('Lineas'!$A$8:$A$107,B9)=1,INDEX('Lineas'!$AA$8:$AA$107,MATCH(B9,'Lineas'!$A$8:$A$107,0)),"Pendiente"))</x:f>
        <x:v>Ingreso</x:v>
      </x:c>
      <x:c r="H9" s="12" t="str">
        <x:f>IF(B9="","",IF(COUNTIFS('Lineas'!$A$8:$A$107,B9)=1,INDEX('Lineas'!$AB$8:$AB$107,MATCH(B9,'Lineas'!$A$8:$A$107,0)),"Pendiente"))</x:f>
        <x:v>ACT1</x:v>
      </x:c>
      <x:c r="I9" s="12" t="str">
        <x:f>IF(COUNTA(A9:F9)=0,"",IF(AND(COUNTIFS('Lineas'!$A$8:$A$107,B9)=1,ABS(SUMIFS('IRPF cobros'!$D$8:$D$107,'IRPF cobros'!$B$8:$B$107,B9))&gt;ABS(IFERROR(INDEX('Lineas'!$O$8:$O$107,MATCH(B9,'Lineas'!$A$8:$A$107,0)),0))+0.01),"Imputación excede línea",IF(COUNTA(A9:F9)=0,"",IF(OR(A9="",OR(ISNUMBER(FIND("*",A9)),ISNUMBER(FIND("?",A9))),COUNTIFS('IRPF cobros'!$A$8:$A$107,A9)&lt;&gt;1),"ID inválido / duplicado",IF(OR(B9="",COUNTIFS('Lineas'!$A$8:$A$107,B9)&lt;&gt;1),"Línea inexistente",IF(OR(NOT(ISNUMBER(C9)),NOT(ISNUMBER(D9)),E9&lt;&gt;"Confirmado",F9=""),"Completar / revisar",IF(INDEX('Lineas'!$Z$8:$Z$107,MATCH(B9,'Lineas'!$A$8:$A$107,0))&lt;&gt;"Revisado","Revisar línea",IF(ROUND(D9,2)&lt;&gt;D9,"Revisar céntimos","Revisado"))))))))</x:f>
        <x:v>Completar / revisar</x:v>
      </x:c>
      <x:c r="J9" s="12" t="n">
        <x:f>IF(ISNUMBER(C9),YEAR(C9),"")</x:f>
        <x:v>2027</x:v>
      </x:c>
      <x:c r="K9" s="12" t="n">
        <x:f>IF(ISNUMBER(C9),INT((MONTH(C9)-1)/3)+1,"")</x:f>
        <x:v>1</x:v>
      </x:c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</x:row>
    <x:row r="10" ht="38" customHeight="1">
      <x:c r="A10" s="11"/>
      <x:c r="B10" s="11"/>
      <x:c r="C10" s="13"/>
      <x:c r="D10" s="14"/>
      <x:c r="E10" s="11"/>
      <x:c r="F10" s="21"/>
      <x:c r="G10" s="12" t="str">
        <x:f>IF(B10="","",IF(COUNTIFS('Lineas'!$A$8:$A$107,B10)=1,INDEX('Lineas'!$AA$8:$AA$107,MATCH(B10,'Lineas'!$A$8:$A$107,0)),"Pendiente"))</x:f>
      </x:c>
      <x:c r="H10" s="12" t="str">
        <x:f>IF(B10="","",IF(COUNTIFS('Lineas'!$A$8:$A$107,B10)=1,INDEX('Lineas'!$AB$8:$AB$107,MATCH(B10,'Lineas'!$A$8:$A$107,0)),"Pendiente"))</x:f>
      </x:c>
      <x:c r="I10" s="12" t="str">
        <x:f>IF(COUNTA(A10:F10)=0,"",IF(AND(COUNTIFS('Lineas'!$A$8:$A$107,B10)=1,ABS(SUMIFS('IRPF cobros'!$D$8:$D$107,'IRPF cobros'!$B$8:$B$107,B10))&gt;ABS(IFERROR(INDEX('Lineas'!$O$8:$O$107,MATCH(B10,'Lineas'!$A$8:$A$107,0)),0))+0.01),"Imputación excede línea",IF(COUNTA(A10:F10)=0,"",IF(OR(A10="",OR(ISNUMBER(FIND("*",A10)),ISNUMBER(FIND("?",A10))),COUNTIFS('IRPF cobros'!$A$8:$A$107,A10)&lt;&gt;1),"ID inválido / duplicado",IF(OR(B10="",COUNTIFS('Lineas'!$A$8:$A$107,B10)&lt;&gt;1),"Línea inexistente",IF(OR(NOT(ISNUMBER(C10)),NOT(ISNUMBER(D10)),E10&lt;&gt;"Confirmado",F10=""),"Completar / revisar",IF(INDEX('Lineas'!$Z$8:$Z$107,MATCH(B10,'Lineas'!$A$8:$A$107,0))&lt;&gt;"Revisado","Revisar línea",IF(ROUND(D10,2)&lt;&gt;D10,"Revisar céntimos","Revisado"))))))))</x:f>
      </x:c>
      <x:c r="J10" s="12" t="str">
        <x:f>IF(ISNUMBER(C10),YEAR(C10),"")</x:f>
      </x:c>
      <x:c r="K10" s="12" t="str">
        <x:f>IF(ISNUMBER(C10),INT((MONTH(C10)-1)/3)+1,"")</x:f>
      </x:c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</x:row>
    <x:row r="11" ht="38" customHeight="1">
      <x:c r="A11" s="11"/>
      <x:c r="B11" s="11"/>
      <x:c r="C11" s="13"/>
      <x:c r="D11" s="14"/>
      <x:c r="E11" s="11"/>
      <x:c r="F11" s="21"/>
      <x:c r="G11" s="12" t="str">
        <x:f>IF(B11="","",IF(COUNTIFS('Lineas'!$A$8:$A$107,B11)=1,INDEX('Lineas'!$AA$8:$AA$107,MATCH(B11,'Lineas'!$A$8:$A$107,0)),"Pendiente"))</x:f>
      </x:c>
      <x:c r="H11" s="12" t="str">
        <x:f>IF(B11="","",IF(COUNTIFS('Lineas'!$A$8:$A$107,B11)=1,INDEX('Lineas'!$AB$8:$AB$107,MATCH(B11,'Lineas'!$A$8:$A$107,0)),"Pendiente"))</x:f>
      </x:c>
      <x:c r="I11" s="12" t="str">
        <x:f>IF(COUNTA(A11:F11)=0,"",IF(AND(COUNTIFS('Lineas'!$A$8:$A$107,B11)=1,ABS(SUMIFS('IRPF cobros'!$D$8:$D$107,'IRPF cobros'!$B$8:$B$107,B11))&gt;ABS(IFERROR(INDEX('Lineas'!$O$8:$O$107,MATCH(B11,'Lineas'!$A$8:$A$107,0)),0))+0.01),"Imputación excede línea",IF(COUNTA(A11:F11)=0,"",IF(OR(A11="",OR(ISNUMBER(FIND("*",A11)),ISNUMBER(FIND("?",A11))),COUNTIFS('IRPF cobros'!$A$8:$A$107,A11)&lt;&gt;1),"ID inválido / duplicado",IF(OR(B11="",COUNTIFS('Lineas'!$A$8:$A$107,B11)&lt;&gt;1),"Línea inexistente",IF(OR(NOT(ISNUMBER(C11)),NOT(ISNUMBER(D11)),E11&lt;&gt;"Confirmado",F11=""),"Completar / revisar",IF(INDEX('Lineas'!$Z$8:$Z$107,MATCH(B11,'Lineas'!$A$8:$A$107,0))&lt;&gt;"Revisado","Revisar línea",IF(ROUND(D11,2)&lt;&gt;D11,"Revisar céntimos","Revisado"))))))))</x:f>
      </x:c>
      <x:c r="J11" s="12" t="str">
        <x:f>IF(ISNUMBER(C11),YEAR(C11),"")</x:f>
      </x:c>
      <x:c r="K11" s="12" t="str">
        <x:f>IF(ISNUMBER(C11),INT((MONTH(C11)-1)/3)+1,"")</x:f>
      </x:c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</x:row>
    <x:row r="12" ht="38" customHeight="1">
      <x:c r="A12" s="11"/>
      <x:c r="B12" s="11"/>
      <x:c r="C12" s="13"/>
      <x:c r="D12" s="14"/>
      <x:c r="E12" s="11"/>
      <x:c r="F12" s="21"/>
      <x:c r="G12" s="12" t="str">
        <x:f>IF(B12="","",IF(COUNTIFS('Lineas'!$A$8:$A$107,B12)=1,INDEX('Lineas'!$AA$8:$AA$107,MATCH(B12,'Lineas'!$A$8:$A$107,0)),"Pendiente"))</x:f>
      </x:c>
      <x:c r="H12" s="12" t="str">
        <x:f>IF(B12="","",IF(COUNTIFS('Lineas'!$A$8:$A$107,B12)=1,INDEX('Lineas'!$AB$8:$AB$107,MATCH(B12,'Lineas'!$A$8:$A$107,0)),"Pendiente"))</x:f>
      </x:c>
      <x:c r="I12" s="12" t="str">
        <x:f>IF(COUNTA(A12:F12)=0,"",IF(AND(COUNTIFS('Lineas'!$A$8:$A$107,B12)=1,ABS(SUMIFS('IRPF cobros'!$D$8:$D$107,'IRPF cobros'!$B$8:$B$107,B12))&gt;ABS(IFERROR(INDEX('Lineas'!$O$8:$O$107,MATCH(B12,'Lineas'!$A$8:$A$107,0)),0))+0.01),"Imputación excede línea",IF(COUNTA(A12:F12)=0,"",IF(OR(A12="",OR(ISNUMBER(FIND("*",A12)),ISNUMBER(FIND("?",A12))),COUNTIFS('IRPF cobros'!$A$8:$A$107,A12)&lt;&gt;1),"ID inválido / duplicado",IF(OR(B12="",COUNTIFS('Lineas'!$A$8:$A$107,B12)&lt;&gt;1),"Línea inexistente",IF(OR(NOT(ISNUMBER(C12)),NOT(ISNUMBER(D12)),E12&lt;&gt;"Confirmado",F12=""),"Completar / revisar",IF(INDEX('Lineas'!$Z$8:$Z$107,MATCH(B12,'Lineas'!$A$8:$A$107,0))&lt;&gt;"Revisado","Revisar línea",IF(ROUND(D12,2)&lt;&gt;D12,"Revisar céntimos","Revisado"))))))))</x:f>
      </x:c>
      <x:c r="J12" s="12" t="str">
        <x:f>IF(ISNUMBER(C12),YEAR(C12),"")</x:f>
      </x:c>
      <x:c r="K12" s="12" t="str">
        <x:f>IF(ISNUMBER(C12),INT((MONTH(C12)-1)/3)+1,"")</x:f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</x:row>
    <x:row r="13" ht="38" customHeight="1">
      <x:c r="A13" s="11"/>
      <x:c r="B13" s="11"/>
      <x:c r="C13" s="13"/>
      <x:c r="D13" s="14"/>
      <x:c r="E13" s="11"/>
      <x:c r="F13" s="21"/>
      <x:c r="G13" s="12" t="str">
        <x:f>IF(B13="","",IF(COUNTIFS('Lineas'!$A$8:$A$107,B13)=1,INDEX('Lineas'!$AA$8:$AA$107,MATCH(B13,'Lineas'!$A$8:$A$107,0)),"Pendiente"))</x:f>
      </x:c>
      <x:c r="H13" s="12" t="str">
        <x:f>IF(B13="","",IF(COUNTIFS('Lineas'!$A$8:$A$107,B13)=1,INDEX('Lineas'!$AB$8:$AB$107,MATCH(B13,'Lineas'!$A$8:$A$107,0)),"Pendiente"))</x:f>
      </x:c>
      <x:c r="I13" s="12" t="str">
        <x:f>IF(COUNTA(A13:F13)=0,"",IF(AND(COUNTIFS('Lineas'!$A$8:$A$107,B13)=1,ABS(SUMIFS('IRPF cobros'!$D$8:$D$107,'IRPF cobros'!$B$8:$B$107,B13))&gt;ABS(IFERROR(INDEX('Lineas'!$O$8:$O$107,MATCH(B13,'Lineas'!$A$8:$A$107,0)),0))+0.01),"Imputación excede línea",IF(COUNTA(A13:F13)=0,"",IF(OR(A13="",OR(ISNUMBER(FIND("*",A13)),ISNUMBER(FIND("?",A13))),COUNTIFS('IRPF cobros'!$A$8:$A$107,A13)&lt;&gt;1),"ID inválido / duplicado",IF(OR(B13="",COUNTIFS('Lineas'!$A$8:$A$107,B13)&lt;&gt;1),"Línea inexistente",IF(OR(NOT(ISNUMBER(C13)),NOT(ISNUMBER(D13)),E13&lt;&gt;"Confirmado",F13=""),"Completar / revisar",IF(INDEX('Lineas'!$Z$8:$Z$107,MATCH(B13,'Lineas'!$A$8:$A$107,0))&lt;&gt;"Revisado","Revisar línea",IF(ROUND(D13,2)&lt;&gt;D13,"Revisar céntimos","Revisado"))))))))</x:f>
      </x:c>
      <x:c r="J13" s="12" t="str">
        <x:f>IF(ISNUMBER(C13),YEAR(C13),"")</x:f>
      </x:c>
      <x:c r="K13" s="12" t="str">
        <x:f>IF(ISNUMBER(C13),INT((MONTH(C13)-1)/3)+1,"")</x:f>
      </x:c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38" customHeight="1">
      <x:c r="A14" s="11"/>
      <x:c r="B14" s="11"/>
      <x:c r="C14" s="13"/>
      <x:c r="D14" s="14"/>
      <x:c r="E14" s="11"/>
      <x:c r="F14" s="21"/>
      <x:c r="G14" s="12" t="str">
        <x:f>IF(B14="","",IF(COUNTIFS('Lineas'!$A$8:$A$107,B14)=1,INDEX('Lineas'!$AA$8:$AA$107,MATCH(B14,'Lineas'!$A$8:$A$107,0)),"Pendiente"))</x:f>
      </x:c>
      <x:c r="H14" s="12" t="str">
        <x:f>IF(B14="","",IF(COUNTIFS('Lineas'!$A$8:$A$107,B14)=1,INDEX('Lineas'!$AB$8:$AB$107,MATCH(B14,'Lineas'!$A$8:$A$107,0)),"Pendiente"))</x:f>
      </x:c>
      <x:c r="I14" s="12" t="str">
        <x:f>IF(COUNTA(A14:F14)=0,"",IF(AND(COUNTIFS('Lineas'!$A$8:$A$107,B14)=1,ABS(SUMIFS('IRPF cobros'!$D$8:$D$107,'IRPF cobros'!$B$8:$B$107,B14))&gt;ABS(IFERROR(INDEX('Lineas'!$O$8:$O$107,MATCH(B14,'Lineas'!$A$8:$A$107,0)),0))+0.01),"Imputación excede línea",IF(COUNTA(A14:F14)=0,"",IF(OR(A14="",OR(ISNUMBER(FIND("*",A14)),ISNUMBER(FIND("?",A14))),COUNTIFS('IRPF cobros'!$A$8:$A$107,A14)&lt;&gt;1),"ID inválido / duplicado",IF(OR(B14="",COUNTIFS('Lineas'!$A$8:$A$107,B14)&lt;&gt;1),"Línea inexistente",IF(OR(NOT(ISNUMBER(C14)),NOT(ISNUMBER(D14)),E14&lt;&gt;"Confirmado",F14=""),"Completar / revisar",IF(INDEX('Lineas'!$Z$8:$Z$107,MATCH(B14,'Lineas'!$A$8:$A$107,0))&lt;&gt;"Revisado","Revisar línea",IF(ROUND(D14,2)&lt;&gt;D14,"Revisar céntimos","Revisado"))))))))</x:f>
      </x:c>
      <x:c r="J14" s="12" t="str">
        <x:f>IF(ISNUMBER(C14),YEAR(C14),"")</x:f>
      </x:c>
      <x:c r="K14" s="12" t="str">
        <x:f>IF(ISNUMBER(C14),INT((MONTH(C14)-1)/3)+1,"")</x:f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38" customHeight="1">
      <x:c r="A15" s="11"/>
      <x:c r="B15" s="11"/>
      <x:c r="C15" s="13"/>
      <x:c r="D15" s="14"/>
      <x:c r="E15" s="11"/>
      <x:c r="F15" s="21"/>
      <x:c r="G15" s="12" t="str">
        <x:f>IF(B15="","",IF(COUNTIFS('Lineas'!$A$8:$A$107,B15)=1,INDEX('Lineas'!$AA$8:$AA$107,MATCH(B15,'Lineas'!$A$8:$A$107,0)),"Pendiente"))</x:f>
      </x:c>
      <x:c r="H15" s="12" t="str">
        <x:f>IF(B15="","",IF(COUNTIFS('Lineas'!$A$8:$A$107,B15)=1,INDEX('Lineas'!$AB$8:$AB$107,MATCH(B15,'Lineas'!$A$8:$A$107,0)),"Pendiente"))</x:f>
      </x:c>
      <x:c r="I15" s="12" t="str">
        <x:f>IF(COUNTA(A15:F15)=0,"",IF(AND(COUNTIFS('Lineas'!$A$8:$A$107,B15)=1,ABS(SUMIFS('IRPF cobros'!$D$8:$D$107,'IRPF cobros'!$B$8:$B$107,B15))&gt;ABS(IFERROR(INDEX('Lineas'!$O$8:$O$107,MATCH(B15,'Lineas'!$A$8:$A$107,0)),0))+0.01),"Imputación excede línea",IF(COUNTA(A15:F15)=0,"",IF(OR(A15="",OR(ISNUMBER(FIND("*",A15)),ISNUMBER(FIND("?",A15))),COUNTIFS('IRPF cobros'!$A$8:$A$107,A15)&lt;&gt;1),"ID inválido / duplicado",IF(OR(B15="",COUNTIFS('Lineas'!$A$8:$A$107,B15)&lt;&gt;1),"Línea inexistente",IF(OR(NOT(ISNUMBER(C15)),NOT(ISNUMBER(D15)),E15&lt;&gt;"Confirmado",F15=""),"Completar / revisar",IF(INDEX('Lineas'!$Z$8:$Z$107,MATCH(B15,'Lineas'!$A$8:$A$107,0))&lt;&gt;"Revisado","Revisar línea",IF(ROUND(D15,2)&lt;&gt;D15,"Revisar céntimos","Revisado"))))))))</x:f>
      </x:c>
      <x:c r="J15" s="12" t="str">
        <x:f>IF(ISNUMBER(C15),YEAR(C15),"")</x:f>
      </x:c>
      <x:c r="K15" s="12" t="str">
        <x:f>IF(ISNUMBER(C15),INT((MONTH(C15)-1)/3)+1,"")</x:f>
      </x:c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</x:row>
    <x:row r="16" ht="38" customHeight="1">
      <x:c r="A16" s="11"/>
      <x:c r="B16" s="11"/>
      <x:c r="C16" s="13"/>
      <x:c r="D16" s="14"/>
      <x:c r="E16" s="11"/>
      <x:c r="F16" s="21"/>
      <x:c r="G16" s="12" t="str">
        <x:f>IF(B16="","",IF(COUNTIFS('Lineas'!$A$8:$A$107,B16)=1,INDEX('Lineas'!$AA$8:$AA$107,MATCH(B16,'Lineas'!$A$8:$A$107,0)),"Pendiente"))</x:f>
      </x:c>
      <x:c r="H16" s="12" t="str">
        <x:f>IF(B16="","",IF(COUNTIFS('Lineas'!$A$8:$A$107,B16)=1,INDEX('Lineas'!$AB$8:$AB$107,MATCH(B16,'Lineas'!$A$8:$A$107,0)),"Pendiente"))</x:f>
      </x:c>
      <x:c r="I16" s="12" t="str">
        <x:f>IF(COUNTA(A16:F16)=0,"",IF(AND(COUNTIFS('Lineas'!$A$8:$A$107,B16)=1,ABS(SUMIFS('IRPF cobros'!$D$8:$D$107,'IRPF cobros'!$B$8:$B$107,B16))&gt;ABS(IFERROR(INDEX('Lineas'!$O$8:$O$107,MATCH(B16,'Lineas'!$A$8:$A$107,0)),0))+0.01),"Imputación excede línea",IF(COUNTA(A16:F16)=0,"",IF(OR(A16="",OR(ISNUMBER(FIND("*",A16)),ISNUMBER(FIND("?",A16))),COUNTIFS('IRPF cobros'!$A$8:$A$107,A16)&lt;&gt;1),"ID inválido / duplicado",IF(OR(B16="",COUNTIFS('Lineas'!$A$8:$A$107,B16)&lt;&gt;1),"Línea inexistente",IF(OR(NOT(ISNUMBER(C16)),NOT(ISNUMBER(D16)),E16&lt;&gt;"Confirmado",F16=""),"Completar / revisar",IF(INDEX('Lineas'!$Z$8:$Z$107,MATCH(B16,'Lineas'!$A$8:$A$107,0))&lt;&gt;"Revisado","Revisar línea",IF(ROUND(D16,2)&lt;&gt;D16,"Revisar céntimos","Revisado"))))))))</x:f>
      </x:c>
      <x:c r="J16" s="12" t="str">
        <x:f>IF(ISNUMBER(C16),YEAR(C16),"")</x:f>
      </x:c>
      <x:c r="K16" s="12" t="str">
        <x:f>IF(ISNUMBER(C16),INT((MONTH(C16)-1)/3)+1,"")</x:f>
      </x:c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</x:row>
    <x:row r="17" ht="38" customHeight="1">
      <x:c r="A17" s="11"/>
      <x:c r="B17" s="11"/>
      <x:c r="C17" s="13"/>
      <x:c r="D17" s="14"/>
      <x:c r="E17" s="11"/>
      <x:c r="F17" s="21"/>
      <x:c r="G17" s="12" t="str">
        <x:f>IF(B17="","",IF(COUNTIFS('Lineas'!$A$8:$A$107,B17)=1,INDEX('Lineas'!$AA$8:$AA$107,MATCH(B17,'Lineas'!$A$8:$A$107,0)),"Pendiente"))</x:f>
      </x:c>
      <x:c r="H17" s="12" t="str">
        <x:f>IF(B17="","",IF(COUNTIFS('Lineas'!$A$8:$A$107,B17)=1,INDEX('Lineas'!$AB$8:$AB$107,MATCH(B17,'Lineas'!$A$8:$A$107,0)),"Pendiente"))</x:f>
      </x:c>
      <x:c r="I17" s="12" t="str">
        <x:f>IF(COUNTA(A17:F17)=0,"",IF(AND(COUNTIFS('Lineas'!$A$8:$A$107,B17)=1,ABS(SUMIFS('IRPF cobros'!$D$8:$D$107,'IRPF cobros'!$B$8:$B$107,B17))&gt;ABS(IFERROR(INDEX('Lineas'!$O$8:$O$107,MATCH(B17,'Lineas'!$A$8:$A$107,0)),0))+0.01),"Imputación excede línea",IF(COUNTA(A17:F17)=0,"",IF(OR(A17="",OR(ISNUMBER(FIND("*",A17)),ISNUMBER(FIND("?",A17))),COUNTIFS('IRPF cobros'!$A$8:$A$107,A17)&lt;&gt;1),"ID inválido / duplicado",IF(OR(B17="",COUNTIFS('Lineas'!$A$8:$A$107,B17)&lt;&gt;1),"Línea inexistente",IF(OR(NOT(ISNUMBER(C17)),NOT(ISNUMBER(D17)),E17&lt;&gt;"Confirmado",F17=""),"Completar / revisar",IF(INDEX('Lineas'!$Z$8:$Z$107,MATCH(B17,'Lineas'!$A$8:$A$107,0))&lt;&gt;"Revisado","Revisar línea",IF(ROUND(D17,2)&lt;&gt;D17,"Revisar céntimos","Revisado"))))))))</x:f>
      </x:c>
      <x:c r="J17" s="12" t="str">
        <x:f>IF(ISNUMBER(C17),YEAR(C17),"")</x:f>
      </x:c>
      <x:c r="K17" s="12" t="str">
        <x:f>IF(ISNUMBER(C17),INT((MONTH(C17)-1)/3)+1,"")</x:f>
      </x:c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</x:row>
    <x:row r="18" ht="38" customHeight="1">
      <x:c r="A18" s="11"/>
      <x:c r="B18" s="11"/>
      <x:c r="C18" s="13"/>
      <x:c r="D18" s="14"/>
      <x:c r="E18" s="11"/>
      <x:c r="F18" s="21"/>
      <x:c r="G18" s="12" t="str">
        <x:f>IF(B18="","",IF(COUNTIFS('Lineas'!$A$8:$A$107,B18)=1,INDEX('Lineas'!$AA$8:$AA$107,MATCH(B18,'Lineas'!$A$8:$A$107,0)),"Pendiente"))</x:f>
      </x:c>
      <x:c r="H18" s="12" t="str">
        <x:f>IF(B18="","",IF(COUNTIFS('Lineas'!$A$8:$A$107,B18)=1,INDEX('Lineas'!$AB$8:$AB$107,MATCH(B18,'Lineas'!$A$8:$A$107,0)),"Pendiente"))</x:f>
      </x:c>
      <x:c r="I18" s="12" t="str">
        <x:f>IF(COUNTA(A18:F18)=0,"",IF(AND(COUNTIFS('Lineas'!$A$8:$A$107,B18)=1,ABS(SUMIFS('IRPF cobros'!$D$8:$D$107,'IRPF cobros'!$B$8:$B$107,B18))&gt;ABS(IFERROR(INDEX('Lineas'!$O$8:$O$107,MATCH(B18,'Lineas'!$A$8:$A$107,0)),0))+0.01),"Imputación excede línea",IF(COUNTA(A18:F18)=0,"",IF(OR(A18="",OR(ISNUMBER(FIND("*",A18)),ISNUMBER(FIND("?",A18))),COUNTIFS('IRPF cobros'!$A$8:$A$107,A18)&lt;&gt;1),"ID inválido / duplicado",IF(OR(B18="",COUNTIFS('Lineas'!$A$8:$A$107,B18)&lt;&gt;1),"Línea inexistente",IF(OR(NOT(ISNUMBER(C18)),NOT(ISNUMBER(D18)),E18&lt;&gt;"Confirmado",F18=""),"Completar / revisar",IF(INDEX('Lineas'!$Z$8:$Z$107,MATCH(B18,'Lineas'!$A$8:$A$107,0))&lt;&gt;"Revisado","Revisar línea",IF(ROUND(D18,2)&lt;&gt;D18,"Revisar céntimos","Revisado"))))))))</x:f>
      </x:c>
      <x:c r="J18" s="12" t="str">
        <x:f>IF(ISNUMBER(C18),YEAR(C18),"")</x:f>
      </x:c>
      <x:c r="K18" s="12" t="str">
        <x:f>IF(ISNUMBER(C18),INT((MONTH(C18)-1)/3)+1,"")</x:f>
      </x:c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</x:row>
    <x:row r="19" ht="38" customHeight="1">
      <x:c r="A19" s="11"/>
      <x:c r="B19" s="11"/>
      <x:c r="C19" s="13"/>
      <x:c r="D19" s="14"/>
      <x:c r="E19" s="11"/>
      <x:c r="F19" s="21"/>
      <x:c r="G19" s="12" t="str">
        <x:f>IF(B19="","",IF(COUNTIFS('Lineas'!$A$8:$A$107,B19)=1,INDEX('Lineas'!$AA$8:$AA$107,MATCH(B19,'Lineas'!$A$8:$A$107,0)),"Pendiente"))</x:f>
      </x:c>
      <x:c r="H19" s="12" t="str">
        <x:f>IF(B19="","",IF(COUNTIFS('Lineas'!$A$8:$A$107,B19)=1,INDEX('Lineas'!$AB$8:$AB$107,MATCH(B19,'Lineas'!$A$8:$A$107,0)),"Pendiente"))</x:f>
      </x:c>
      <x:c r="I19" s="12" t="str">
        <x:f>IF(COUNTA(A19:F19)=0,"",IF(AND(COUNTIFS('Lineas'!$A$8:$A$107,B19)=1,ABS(SUMIFS('IRPF cobros'!$D$8:$D$107,'IRPF cobros'!$B$8:$B$107,B19))&gt;ABS(IFERROR(INDEX('Lineas'!$O$8:$O$107,MATCH(B19,'Lineas'!$A$8:$A$107,0)),0))+0.01),"Imputación excede línea",IF(COUNTA(A19:F19)=0,"",IF(OR(A19="",OR(ISNUMBER(FIND("*",A19)),ISNUMBER(FIND("?",A19))),COUNTIFS('IRPF cobros'!$A$8:$A$107,A19)&lt;&gt;1),"ID inválido / duplicado",IF(OR(B19="",COUNTIFS('Lineas'!$A$8:$A$107,B19)&lt;&gt;1),"Línea inexistente",IF(OR(NOT(ISNUMBER(C19)),NOT(ISNUMBER(D19)),E19&lt;&gt;"Confirmado",F19=""),"Completar / revisar",IF(INDEX('Lineas'!$Z$8:$Z$107,MATCH(B19,'Lineas'!$A$8:$A$107,0))&lt;&gt;"Revisado","Revisar línea",IF(ROUND(D19,2)&lt;&gt;D19,"Revisar céntimos","Revisado"))))))))</x:f>
      </x:c>
      <x:c r="J19" s="12" t="str">
        <x:f>IF(ISNUMBER(C19),YEAR(C19),"")</x:f>
      </x:c>
      <x:c r="K19" s="12" t="str">
        <x:f>IF(ISNUMBER(C19),INT((MONTH(C19)-1)/3)+1,"")</x:f>
      </x:c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38" customHeight="1">
      <x:c r="A20" s="11"/>
      <x:c r="B20" s="11"/>
      <x:c r="C20" s="13"/>
      <x:c r="D20" s="14"/>
      <x:c r="E20" s="11"/>
      <x:c r="F20" s="21"/>
      <x:c r="G20" s="12" t="str">
        <x:f>IF(B20="","",IF(COUNTIFS('Lineas'!$A$8:$A$107,B20)=1,INDEX('Lineas'!$AA$8:$AA$107,MATCH(B20,'Lineas'!$A$8:$A$107,0)),"Pendiente"))</x:f>
      </x:c>
      <x:c r="H20" s="12" t="str">
        <x:f>IF(B20="","",IF(COUNTIFS('Lineas'!$A$8:$A$107,B20)=1,INDEX('Lineas'!$AB$8:$AB$107,MATCH(B20,'Lineas'!$A$8:$A$107,0)),"Pendiente"))</x:f>
      </x:c>
      <x:c r="I20" s="12" t="str">
        <x:f>IF(COUNTA(A20:F20)=0,"",IF(AND(COUNTIFS('Lineas'!$A$8:$A$107,B20)=1,ABS(SUMIFS('IRPF cobros'!$D$8:$D$107,'IRPF cobros'!$B$8:$B$107,B20))&gt;ABS(IFERROR(INDEX('Lineas'!$O$8:$O$107,MATCH(B20,'Lineas'!$A$8:$A$107,0)),0))+0.01),"Imputación excede línea",IF(COUNTA(A20:F20)=0,"",IF(OR(A20="",OR(ISNUMBER(FIND("*",A20)),ISNUMBER(FIND("?",A20))),COUNTIFS('IRPF cobros'!$A$8:$A$107,A20)&lt;&gt;1),"ID inválido / duplicado",IF(OR(B20="",COUNTIFS('Lineas'!$A$8:$A$107,B20)&lt;&gt;1),"Línea inexistente",IF(OR(NOT(ISNUMBER(C20)),NOT(ISNUMBER(D20)),E20&lt;&gt;"Confirmado",F20=""),"Completar / revisar",IF(INDEX('Lineas'!$Z$8:$Z$107,MATCH(B20,'Lineas'!$A$8:$A$107,0))&lt;&gt;"Revisado","Revisar línea",IF(ROUND(D20,2)&lt;&gt;D20,"Revisar céntimos","Revisado"))))))))</x:f>
      </x:c>
      <x:c r="J20" s="12" t="str">
        <x:f>IF(ISNUMBER(C20),YEAR(C20),"")</x:f>
      </x:c>
      <x:c r="K20" s="12" t="str">
        <x:f>IF(ISNUMBER(C20),INT((MONTH(C20)-1)/3)+1,"")</x:f>
      </x:c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  <x:row r="21" ht="38" customHeight="1">
      <x:c r="A21" s="11"/>
      <x:c r="B21" s="11"/>
      <x:c r="C21" s="13"/>
      <x:c r="D21" s="14"/>
      <x:c r="E21" s="11"/>
      <x:c r="F21" s="21"/>
      <x:c r="G21" s="12" t="str">
        <x:f>IF(B21="","",IF(COUNTIFS('Lineas'!$A$8:$A$107,B21)=1,INDEX('Lineas'!$AA$8:$AA$107,MATCH(B21,'Lineas'!$A$8:$A$107,0)),"Pendiente"))</x:f>
      </x:c>
      <x:c r="H21" s="12" t="str">
        <x:f>IF(B21="","",IF(COUNTIFS('Lineas'!$A$8:$A$107,B21)=1,INDEX('Lineas'!$AB$8:$AB$107,MATCH(B21,'Lineas'!$A$8:$A$107,0)),"Pendiente"))</x:f>
      </x:c>
      <x:c r="I21" s="12" t="str">
        <x:f>IF(COUNTA(A21:F21)=0,"",IF(AND(COUNTIFS('Lineas'!$A$8:$A$107,B21)=1,ABS(SUMIFS('IRPF cobros'!$D$8:$D$107,'IRPF cobros'!$B$8:$B$107,B21))&gt;ABS(IFERROR(INDEX('Lineas'!$O$8:$O$107,MATCH(B21,'Lineas'!$A$8:$A$107,0)),0))+0.01),"Imputación excede línea",IF(COUNTA(A21:F21)=0,"",IF(OR(A21="",OR(ISNUMBER(FIND("*",A21)),ISNUMBER(FIND("?",A21))),COUNTIFS('IRPF cobros'!$A$8:$A$107,A21)&lt;&gt;1),"ID inválido / duplicado",IF(OR(B21="",COUNTIFS('Lineas'!$A$8:$A$107,B21)&lt;&gt;1),"Línea inexistente",IF(OR(NOT(ISNUMBER(C21)),NOT(ISNUMBER(D21)),E21&lt;&gt;"Confirmado",F21=""),"Completar / revisar",IF(INDEX('Lineas'!$Z$8:$Z$107,MATCH(B21,'Lineas'!$A$8:$A$107,0))&lt;&gt;"Revisado","Revisar línea",IF(ROUND(D21,2)&lt;&gt;D21,"Revisar céntimos","Revisado"))))))))</x:f>
      </x:c>
      <x:c r="J21" s="12" t="str">
        <x:f>IF(ISNUMBER(C21),YEAR(C21),"")</x:f>
      </x:c>
      <x:c r="K21" s="12" t="str">
        <x:f>IF(ISNUMBER(C21),INT((MONTH(C21)-1)/3)+1,"")</x:f>
      </x:c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38" customHeight="1">
      <x:c r="A22" s="11"/>
      <x:c r="B22" s="11"/>
      <x:c r="C22" s="13"/>
      <x:c r="D22" s="14"/>
      <x:c r="E22" s="11"/>
      <x:c r="F22" s="21"/>
      <x:c r="G22" s="12" t="str">
        <x:f>IF(B22="","",IF(COUNTIFS('Lineas'!$A$8:$A$107,B22)=1,INDEX('Lineas'!$AA$8:$AA$107,MATCH(B22,'Lineas'!$A$8:$A$107,0)),"Pendiente"))</x:f>
      </x:c>
      <x:c r="H22" s="12" t="str">
        <x:f>IF(B22="","",IF(COUNTIFS('Lineas'!$A$8:$A$107,B22)=1,INDEX('Lineas'!$AB$8:$AB$107,MATCH(B22,'Lineas'!$A$8:$A$107,0)),"Pendiente"))</x:f>
      </x:c>
      <x:c r="I22" s="12" t="str">
        <x:f>IF(COUNTA(A22:F22)=0,"",IF(AND(COUNTIFS('Lineas'!$A$8:$A$107,B22)=1,ABS(SUMIFS('IRPF cobros'!$D$8:$D$107,'IRPF cobros'!$B$8:$B$107,B22))&gt;ABS(IFERROR(INDEX('Lineas'!$O$8:$O$107,MATCH(B22,'Lineas'!$A$8:$A$107,0)),0))+0.01),"Imputación excede línea",IF(COUNTA(A22:F22)=0,"",IF(OR(A22="",OR(ISNUMBER(FIND("*",A22)),ISNUMBER(FIND("?",A22))),COUNTIFS('IRPF cobros'!$A$8:$A$107,A22)&lt;&gt;1),"ID inválido / duplicado",IF(OR(B22="",COUNTIFS('Lineas'!$A$8:$A$107,B22)&lt;&gt;1),"Línea inexistente",IF(OR(NOT(ISNUMBER(C22)),NOT(ISNUMBER(D22)),E22&lt;&gt;"Confirmado",F22=""),"Completar / revisar",IF(INDEX('Lineas'!$Z$8:$Z$107,MATCH(B22,'Lineas'!$A$8:$A$107,0))&lt;&gt;"Revisado","Revisar línea",IF(ROUND(D22,2)&lt;&gt;D22,"Revisar céntimos","Revisado"))))))))</x:f>
      </x:c>
      <x:c r="J22" s="12" t="str">
        <x:f>IF(ISNUMBER(C22),YEAR(C22),"")</x:f>
      </x:c>
      <x:c r="K22" s="12" t="str">
        <x:f>IF(ISNUMBER(C22),INT((MONTH(C22)-1)/3)+1,"")</x:f>
      </x:c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38" customHeight="1">
      <x:c r="A23" s="11"/>
      <x:c r="B23" s="11"/>
      <x:c r="C23" s="13"/>
      <x:c r="D23" s="14"/>
      <x:c r="E23" s="11"/>
      <x:c r="F23" s="21"/>
      <x:c r="G23" s="12" t="str">
        <x:f>IF(B23="","",IF(COUNTIFS('Lineas'!$A$8:$A$107,B23)=1,INDEX('Lineas'!$AA$8:$AA$107,MATCH(B23,'Lineas'!$A$8:$A$107,0)),"Pendiente"))</x:f>
      </x:c>
      <x:c r="H23" s="12" t="str">
        <x:f>IF(B23="","",IF(COUNTIFS('Lineas'!$A$8:$A$107,B23)=1,INDEX('Lineas'!$AB$8:$AB$107,MATCH(B23,'Lineas'!$A$8:$A$107,0)),"Pendiente"))</x:f>
      </x:c>
      <x:c r="I23" s="12" t="str">
        <x:f>IF(COUNTA(A23:F23)=0,"",IF(AND(COUNTIFS('Lineas'!$A$8:$A$107,B23)=1,ABS(SUMIFS('IRPF cobros'!$D$8:$D$107,'IRPF cobros'!$B$8:$B$107,B23))&gt;ABS(IFERROR(INDEX('Lineas'!$O$8:$O$107,MATCH(B23,'Lineas'!$A$8:$A$107,0)),0))+0.01),"Imputación excede línea",IF(COUNTA(A23:F23)=0,"",IF(OR(A23="",OR(ISNUMBER(FIND("*",A23)),ISNUMBER(FIND("?",A23))),COUNTIFS('IRPF cobros'!$A$8:$A$107,A23)&lt;&gt;1),"ID inválido / duplicado",IF(OR(B23="",COUNTIFS('Lineas'!$A$8:$A$107,B23)&lt;&gt;1),"Línea inexistente",IF(OR(NOT(ISNUMBER(C23)),NOT(ISNUMBER(D23)),E23&lt;&gt;"Confirmado",F23=""),"Completar / revisar",IF(INDEX('Lineas'!$Z$8:$Z$107,MATCH(B23,'Lineas'!$A$8:$A$107,0))&lt;&gt;"Revisado","Revisar línea",IF(ROUND(D23,2)&lt;&gt;D23,"Revisar céntimos","Revisado"))))))))</x:f>
      </x:c>
      <x:c r="J23" s="12" t="str">
        <x:f>IF(ISNUMBER(C23),YEAR(C23),"")</x:f>
      </x:c>
      <x:c r="K23" s="12" t="str">
        <x:f>IF(ISNUMBER(C23),INT((MONTH(C23)-1)/3)+1,"")</x:f>
      </x:c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38" customHeight="1">
      <x:c r="A24" s="11"/>
      <x:c r="B24" s="11"/>
      <x:c r="C24" s="13"/>
      <x:c r="D24" s="14"/>
      <x:c r="E24" s="11"/>
      <x:c r="F24" s="21"/>
      <x:c r="G24" s="12" t="str">
        <x:f>IF(B24="","",IF(COUNTIFS('Lineas'!$A$8:$A$107,B24)=1,INDEX('Lineas'!$AA$8:$AA$107,MATCH(B24,'Lineas'!$A$8:$A$107,0)),"Pendiente"))</x:f>
      </x:c>
      <x:c r="H24" s="12" t="str">
        <x:f>IF(B24="","",IF(COUNTIFS('Lineas'!$A$8:$A$107,B24)=1,INDEX('Lineas'!$AB$8:$AB$107,MATCH(B24,'Lineas'!$A$8:$A$107,0)),"Pendiente"))</x:f>
      </x:c>
      <x:c r="I24" s="12" t="str">
        <x:f>IF(COUNTA(A24:F24)=0,"",IF(AND(COUNTIFS('Lineas'!$A$8:$A$107,B24)=1,ABS(SUMIFS('IRPF cobros'!$D$8:$D$107,'IRPF cobros'!$B$8:$B$107,B24))&gt;ABS(IFERROR(INDEX('Lineas'!$O$8:$O$107,MATCH(B24,'Lineas'!$A$8:$A$107,0)),0))+0.01),"Imputación excede línea",IF(COUNTA(A24:F24)=0,"",IF(OR(A24="",OR(ISNUMBER(FIND("*",A24)),ISNUMBER(FIND("?",A24))),COUNTIFS('IRPF cobros'!$A$8:$A$107,A24)&lt;&gt;1),"ID inválido / duplicado",IF(OR(B24="",COUNTIFS('Lineas'!$A$8:$A$107,B24)&lt;&gt;1),"Línea inexistente",IF(OR(NOT(ISNUMBER(C24)),NOT(ISNUMBER(D24)),E24&lt;&gt;"Confirmado",F24=""),"Completar / revisar",IF(INDEX('Lineas'!$Z$8:$Z$107,MATCH(B24,'Lineas'!$A$8:$A$107,0))&lt;&gt;"Revisado","Revisar línea",IF(ROUND(D24,2)&lt;&gt;D24,"Revisar céntimos","Revisado"))))))))</x:f>
      </x:c>
      <x:c r="J24" s="12" t="str">
        <x:f>IF(ISNUMBER(C24),YEAR(C24),"")</x:f>
      </x:c>
      <x:c r="K24" s="12" t="str">
        <x:f>IF(ISNUMBER(C24),INT((MONTH(C24)-1)/3)+1,"")</x:f>
      </x:c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38" customHeight="1">
      <x:c r="A25" s="11"/>
      <x:c r="B25" s="11"/>
      <x:c r="C25" s="13"/>
      <x:c r="D25" s="14"/>
      <x:c r="E25" s="11"/>
      <x:c r="F25" s="21"/>
      <x:c r="G25" s="12" t="str">
        <x:f>IF(B25="","",IF(COUNTIFS('Lineas'!$A$8:$A$107,B25)=1,INDEX('Lineas'!$AA$8:$AA$107,MATCH(B25,'Lineas'!$A$8:$A$107,0)),"Pendiente"))</x:f>
      </x:c>
      <x:c r="H25" s="12" t="str">
        <x:f>IF(B25="","",IF(COUNTIFS('Lineas'!$A$8:$A$107,B25)=1,INDEX('Lineas'!$AB$8:$AB$107,MATCH(B25,'Lineas'!$A$8:$A$107,0)),"Pendiente"))</x:f>
      </x:c>
      <x:c r="I25" s="12" t="str">
        <x:f>IF(COUNTA(A25:F25)=0,"",IF(AND(COUNTIFS('Lineas'!$A$8:$A$107,B25)=1,ABS(SUMIFS('IRPF cobros'!$D$8:$D$107,'IRPF cobros'!$B$8:$B$107,B25))&gt;ABS(IFERROR(INDEX('Lineas'!$O$8:$O$107,MATCH(B25,'Lineas'!$A$8:$A$107,0)),0))+0.01),"Imputación excede línea",IF(COUNTA(A25:F25)=0,"",IF(OR(A25="",OR(ISNUMBER(FIND("*",A25)),ISNUMBER(FIND("?",A25))),COUNTIFS('IRPF cobros'!$A$8:$A$107,A25)&lt;&gt;1),"ID inválido / duplicado",IF(OR(B25="",COUNTIFS('Lineas'!$A$8:$A$107,B25)&lt;&gt;1),"Línea inexistente",IF(OR(NOT(ISNUMBER(C25)),NOT(ISNUMBER(D25)),E25&lt;&gt;"Confirmado",F25=""),"Completar / revisar",IF(INDEX('Lineas'!$Z$8:$Z$107,MATCH(B25,'Lineas'!$A$8:$A$107,0))&lt;&gt;"Revisado","Revisar línea",IF(ROUND(D25,2)&lt;&gt;D25,"Revisar céntimos","Revisado"))))))))</x:f>
      </x:c>
      <x:c r="J25" s="12" t="str">
        <x:f>IF(ISNUMBER(C25),YEAR(C25),"")</x:f>
      </x:c>
      <x:c r="K25" s="12" t="str">
        <x:f>IF(ISNUMBER(C25),INT((MONTH(C25)-1)/3)+1,"")</x:f>
      </x:c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38" customHeight="1">
      <x:c r="A26" s="11"/>
      <x:c r="B26" s="11"/>
      <x:c r="C26" s="13"/>
      <x:c r="D26" s="14"/>
      <x:c r="E26" s="11"/>
      <x:c r="F26" s="21"/>
      <x:c r="G26" s="12" t="str">
        <x:f>IF(B26="","",IF(COUNTIFS('Lineas'!$A$8:$A$107,B26)=1,INDEX('Lineas'!$AA$8:$AA$107,MATCH(B26,'Lineas'!$A$8:$A$107,0)),"Pendiente"))</x:f>
      </x:c>
      <x:c r="H26" s="12" t="str">
        <x:f>IF(B26="","",IF(COUNTIFS('Lineas'!$A$8:$A$107,B26)=1,INDEX('Lineas'!$AB$8:$AB$107,MATCH(B26,'Lineas'!$A$8:$A$107,0)),"Pendiente"))</x:f>
      </x:c>
      <x:c r="I26" s="12" t="str">
        <x:f>IF(COUNTA(A26:F26)=0,"",IF(AND(COUNTIFS('Lineas'!$A$8:$A$107,B26)=1,ABS(SUMIFS('IRPF cobros'!$D$8:$D$107,'IRPF cobros'!$B$8:$B$107,B26))&gt;ABS(IFERROR(INDEX('Lineas'!$O$8:$O$107,MATCH(B26,'Lineas'!$A$8:$A$107,0)),0))+0.01),"Imputación excede línea",IF(COUNTA(A26:F26)=0,"",IF(OR(A26="",OR(ISNUMBER(FIND("*",A26)),ISNUMBER(FIND("?",A26))),COUNTIFS('IRPF cobros'!$A$8:$A$107,A26)&lt;&gt;1),"ID inválido / duplicado",IF(OR(B26="",COUNTIFS('Lineas'!$A$8:$A$107,B26)&lt;&gt;1),"Línea inexistente",IF(OR(NOT(ISNUMBER(C26)),NOT(ISNUMBER(D26)),E26&lt;&gt;"Confirmado",F26=""),"Completar / revisar",IF(INDEX('Lineas'!$Z$8:$Z$107,MATCH(B26,'Lineas'!$A$8:$A$107,0))&lt;&gt;"Revisado","Revisar línea",IF(ROUND(D26,2)&lt;&gt;D26,"Revisar céntimos","Revisado"))))))))</x:f>
      </x:c>
      <x:c r="J26" s="12" t="str">
        <x:f>IF(ISNUMBER(C26),YEAR(C26),"")</x:f>
      </x:c>
      <x:c r="K26" s="12" t="str">
        <x:f>IF(ISNUMBER(C26),INT((MONTH(C26)-1)/3)+1,"")</x:f>
      </x:c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38" customHeight="1">
      <x:c r="A27" s="11"/>
      <x:c r="B27" s="11"/>
      <x:c r="C27" s="13"/>
      <x:c r="D27" s="14"/>
      <x:c r="E27" s="11"/>
      <x:c r="F27" s="21"/>
      <x:c r="G27" s="12" t="str">
        <x:f>IF(B27="","",IF(COUNTIFS('Lineas'!$A$8:$A$107,B27)=1,INDEX('Lineas'!$AA$8:$AA$107,MATCH(B27,'Lineas'!$A$8:$A$107,0)),"Pendiente"))</x:f>
      </x:c>
      <x:c r="H27" s="12" t="str">
        <x:f>IF(B27="","",IF(COUNTIFS('Lineas'!$A$8:$A$107,B27)=1,INDEX('Lineas'!$AB$8:$AB$107,MATCH(B27,'Lineas'!$A$8:$A$107,0)),"Pendiente"))</x:f>
      </x:c>
      <x:c r="I27" s="12" t="str">
        <x:f>IF(COUNTA(A27:F27)=0,"",IF(AND(COUNTIFS('Lineas'!$A$8:$A$107,B27)=1,ABS(SUMIFS('IRPF cobros'!$D$8:$D$107,'IRPF cobros'!$B$8:$B$107,B27))&gt;ABS(IFERROR(INDEX('Lineas'!$O$8:$O$107,MATCH(B27,'Lineas'!$A$8:$A$107,0)),0))+0.01),"Imputación excede línea",IF(COUNTA(A27:F27)=0,"",IF(OR(A27="",OR(ISNUMBER(FIND("*",A27)),ISNUMBER(FIND("?",A27))),COUNTIFS('IRPF cobros'!$A$8:$A$107,A27)&lt;&gt;1),"ID inválido / duplicado",IF(OR(B27="",COUNTIFS('Lineas'!$A$8:$A$107,B27)&lt;&gt;1),"Línea inexistente",IF(OR(NOT(ISNUMBER(C27)),NOT(ISNUMBER(D27)),E27&lt;&gt;"Confirmado",F27=""),"Completar / revisar",IF(INDEX('Lineas'!$Z$8:$Z$107,MATCH(B27,'Lineas'!$A$8:$A$107,0))&lt;&gt;"Revisado","Revisar línea",IF(ROUND(D27,2)&lt;&gt;D27,"Revisar céntimos","Revisado"))))))))</x:f>
      </x:c>
      <x:c r="J27" s="12" t="str">
        <x:f>IF(ISNUMBER(C27),YEAR(C27),"")</x:f>
      </x:c>
      <x:c r="K27" s="12" t="str">
        <x:f>IF(ISNUMBER(C27),INT((MONTH(C27)-1)/3)+1,"")</x:f>
      </x:c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38" customHeight="1">
      <x:c r="A28" s="11"/>
      <x:c r="B28" s="11"/>
      <x:c r="C28" s="13"/>
      <x:c r="D28" s="14"/>
      <x:c r="E28" s="11"/>
      <x:c r="F28" s="21"/>
      <x:c r="G28" s="12" t="str">
        <x:f>IF(B28="","",IF(COUNTIFS('Lineas'!$A$8:$A$107,B28)=1,INDEX('Lineas'!$AA$8:$AA$107,MATCH(B28,'Lineas'!$A$8:$A$107,0)),"Pendiente"))</x:f>
      </x:c>
      <x:c r="H28" s="12" t="str">
        <x:f>IF(B28="","",IF(COUNTIFS('Lineas'!$A$8:$A$107,B28)=1,INDEX('Lineas'!$AB$8:$AB$107,MATCH(B28,'Lineas'!$A$8:$A$107,0)),"Pendiente"))</x:f>
      </x:c>
      <x:c r="I28" s="12" t="str">
        <x:f>IF(COUNTA(A28:F28)=0,"",IF(AND(COUNTIFS('Lineas'!$A$8:$A$107,B28)=1,ABS(SUMIFS('IRPF cobros'!$D$8:$D$107,'IRPF cobros'!$B$8:$B$107,B28))&gt;ABS(IFERROR(INDEX('Lineas'!$O$8:$O$107,MATCH(B28,'Lineas'!$A$8:$A$107,0)),0))+0.01),"Imputación excede línea",IF(COUNTA(A28:F28)=0,"",IF(OR(A28="",OR(ISNUMBER(FIND("*",A28)),ISNUMBER(FIND("?",A28))),COUNTIFS('IRPF cobros'!$A$8:$A$107,A28)&lt;&gt;1),"ID inválido / duplicado",IF(OR(B28="",COUNTIFS('Lineas'!$A$8:$A$107,B28)&lt;&gt;1),"Línea inexistente",IF(OR(NOT(ISNUMBER(C28)),NOT(ISNUMBER(D28)),E28&lt;&gt;"Confirmado",F28=""),"Completar / revisar",IF(INDEX('Lineas'!$Z$8:$Z$107,MATCH(B28,'Lineas'!$A$8:$A$107,0))&lt;&gt;"Revisado","Revisar línea",IF(ROUND(D28,2)&lt;&gt;D28,"Revisar céntimos","Revisado"))))))))</x:f>
      </x:c>
      <x:c r="J28" s="12" t="str">
        <x:f>IF(ISNUMBER(C28),YEAR(C28),"")</x:f>
      </x:c>
      <x:c r="K28" s="12" t="str">
        <x:f>IF(ISNUMBER(C28),INT((MONTH(C28)-1)/3)+1,"")</x:f>
      </x:c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38" customHeight="1">
      <x:c r="A29" s="11"/>
      <x:c r="B29" s="11"/>
      <x:c r="C29" s="13"/>
      <x:c r="D29" s="14"/>
      <x:c r="E29" s="11"/>
      <x:c r="F29" s="21"/>
      <x:c r="G29" s="12" t="str">
        <x:f>IF(B29="","",IF(COUNTIFS('Lineas'!$A$8:$A$107,B29)=1,INDEX('Lineas'!$AA$8:$AA$107,MATCH(B29,'Lineas'!$A$8:$A$107,0)),"Pendiente"))</x:f>
      </x:c>
      <x:c r="H29" s="12" t="str">
        <x:f>IF(B29="","",IF(COUNTIFS('Lineas'!$A$8:$A$107,B29)=1,INDEX('Lineas'!$AB$8:$AB$107,MATCH(B29,'Lineas'!$A$8:$A$107,0)),"Pendiente"))</x:f>
      </x:c>
      <x:c r="I29" s="12" t="str">
        <x:f>IF(COUNTA(A29:F29)=0,"",IF(AND(COUNTIFS('Lineas'!$A$8:$A$107,B29)=1,ABS(SUMIFS('IRPF cobros'!$D$8:$D$107,'IRPF cobros'!$B$8:$B$107,B29))&gt;ABS(IFERROR(INDEX('Lineas'!$O$8:$O$107,MATCH(B29,'Lineas'!$A$8:$A$107,0)),0))+0.01),"Imputación excede línea",IF(COUNTA(A29:F29)=0,"",IF(OR(A29="",OR(ISNUMBER(FIND("*",A29)),ISNUMBER(FIND("?",A29))),COUNTIFS('IRPF cobros'!$A$8:$A$107,A29)&lt;&gt;1),"ID inválido / duplicado",IF(OR(B29="",COUNTIFS('Lineas'!$A$8:$A$107,B29)&lt;&gt;1),"Línea inexistente",IF(OR(NOT(ISNUMBER(C29)),NOT(ISNUMBER(D29)),E29&lt;&gt;"Confirmado",F29=""),"Completar / revisar",IF(INDEX('Lineas'!$Z$8:$Z$107,MATCH(B29,'Lineas'!$A$8:$A$107,0))&lt;&gt;"Revisado","Revisar línea",IF(ROUND(D29,2)&lt;&gt;D29,"Revisar céntimos","Revisado"))))))))</x:f>
      </x:c>
      <x:c r="J29" s="12" t="str">
        <x:f>IF(ISNUMBER(C29),YEAR(C29),"")</x:f>
      </x:c>
      <x:c r="K29" s="12" t="str">
        <x:f>IF(ISNUMBER(C29),INT((MONTH(C29)-1)/3)+1,"")</x:f>
      </x:c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38" customHeight="1">
      <x:c r="A30" s="11"/>
      <x:c r="B30" s="11"/>
      <x:c r="C30" s="13"/>
      <x:c r="D30" s="14"/>
      <x:c r="E30" s="11"/>
      <x:c r="F30" s="21"/>
      <x:c r="G30" s="12" t="str">
        <x:f>IF(B30="","",IF(COUNTIFS('Lineas'!$A$8:$A$107,B30)=1,INDEX('Lineas'!$AA$8:$AA$107,MATCH(B30,'Lineas'!$A$8:$A$107,0)),"Pendiente"))</x:f>
      </x:c>
      <x:c r="H30" s="12" t="str">
        <x:f>IF(B30="","",IF(COUNTIFS('Lineas'!$A$8:$A$107,B30)=1,INDEX('Lineas'!$AB$8:$AB$107,MATCH(B30,'Lineas'!$A$8:$A$107,0)),"Pendiente"))</x:f>
      </x:c>
      <x:c r="I30" s="12" t="str">
        <x:f>IF(COUNTA(A30:F30)=0,"",IF(AND(COUNTIFS('Lineas'!$A$8:$A$107,B30)=1,ABS(SUMIFS('IRPF cobros'!$D$8:$D$107,'IRPF cobros'!$B$8:$B$107,B30))&gt;ABS(IFERROR(INDEX('Lineas'!$O$8:$O$107,MATCH(B30,'Lineas'!$A$8:$A$107,0)),0))+0.01),"Imputación excede línea",IF(COUNTA(A30:F30)=0,"",IF(OR(A30="",OR(ISNUMBER(FIND("*",A30)),ISNUMBER(FIND("?",A30))),COUNTIFS('IRPF cobros'!$A$8:$A$107,A30)&lt;&gt;1),"ID inválido / duplicado",IF(OR(B30="",COUNTIFS('Lineas'!$A$8:$A$107,B30)&lt;&gt;1),"Línea inexistente",IF(OR(NOT(ISNUMBER(C30)),NOT(ISNUMBER(D30)),E30&lt;&gt;"Confirmado",F30=""),"Completar / revisar",IF(INDEX('Lineas'!$Z$8:$Z$107,MATCH(B30,'Lineas'!$A$8:$A$107,0))&lt;&gt;"Revisado","Revisar línea",IF(ROUND(D30,2)&lt;&gt;D30,"Revisar céntimos","Revisado"))))))))</x:f>
      </x:c>
      <x:c r="J30" s="12" t="str">
        <x:f>IF(ISNUMBER(C30),YEAR(C30),"")</x:f>
      </x:c>
      <x:c r="K30" s="12" t="str">
        <x:f>IF(ISNUMBER(C30),INT((MONTH(C30)-1)/3)+1,"")</x:f>
      </x:c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38" customHeight="1">
      <x:c r="A31" s="11"/>
      <x:c r="B31" s="11"/>
      <x:c r="C31" s="13"/>
      <x:c r="D31" s="14"/>
      <x:c r="E31" s="11"/>
      <x:c r="F31" s="21"/>
      <x:c r="G31" s="12" t="str">
        <x:f>IF(B31="","",IF(COUNTIFS('Lineas'!$A$8:$A$107,B31)=1,INDEX('Lineas'!$AA$8:$AA$107,MATCH(B31,'Lineas'!$A$8:$A$107,0)),"Pendiente"))</x:f>
      </x:c>
      <x:c r="H31" s="12" t="str">
        <x:f>IF(B31="","",IF(COUNTIFS('Lineas'!$A$8:$A$107,B31)=1,INDEX('Lineas'!$AB$8:$AB$107,MATCH(B31,'Lineas'!$A$8:$A$107,0)),"Pendiente"))</x:f>
      </x:c>
      <x:c r="I31" s="12" t="str">
        <x:f>IF(COUNTA(A31:F31)=0,"",IF(AND(COUNTIFS('Lineas'!$A$8:$A$107,B31)=1,ABS(SUMIFS('IRPF cobros'!$D$8:$D$107,'IRPF cobros'!$B$8:$B$107,B31))&gt;ABS(IFERROR(INDEX('Lineas'!$O$8:$O$107,MATCH(B31,'Lineas'!$A$8:$A$107,0)),0))+0.01),"Imputación excede línea",IF(COUNTA(A31:F31)=0,"",IF(OR(A31="",OR(ISNUMBER(FIND("*",A31)),ISNUMBER(FIND("?",A31))),COUNTIFS('IRPF cobros'!$A$8:$A$107,A31)&lt;&gt;1),"ID inválido / duplicado",IF(OR(B31="",COUNTIFS('Lineas'!$A$8:$A$107,B31)&lt;&gt;1),"Línea inexistente",IF(OR(NOT(ISNUMBER(C31)),NOT(ISNUMBER(D31)),E31&lt;&gt;"Confirmado",F31=""),"Completar / revisar",IF(INDEX('Lineas'!$Z$8:$Z$107,MATCH(B31,'Lineas'!$A$8:$A$107,0))&lt;&gt;"Revisado","Revisar línea",IF(ROUND(D31,2)&lt;&gt;D31,"Revisar céntimos","Revisado"))))))))</x:f>
      </x:c>
      <x:c r="J31" s="12" t="str">
        <x:f>IF(ISNUMBER(C31),YEAR(C31),"")</x:f>
      </x:c>
      <x:c r="K31" s="12" t="str">
        <x:f>IF(ISNUMBER(C31),INT((MONTH(C31)-1)/3)+1,"")</x:f>
      </x:c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38" customHeight="1">
      <x:c r="A32" s="11"/>
      <x:c r="B32" s="11"/>
      <x:c r="C32" s="13"/>
      <x:c r="D32" s="14"/>
      <x:c r="E32" s="11"/>
      <x:c r="F32" s="21"/>
      <x:c r="G32" s="12" t="str">
        <x:f>IF(B32="","",IF(COUNTIFS('Lineas'!$A$8:$A$107,B32)=1,INDEX('Lineas'!$AA$8:$AA$107,MATCH(B32,'Lineas'!$A$8:$A$107,0)),"Pendiente"))</x:f>
      </x:c>
      <x:c r="H32" s="12" t="str">
        <x:f>IF(B32="","",IF(COUNTIFS('Lineas'!$A$8:$A$107,B32)=1,INDEX('Lineas'!$AB$8:$AB$107,MATCH(B32,'Lineas'!$A$8:$A$107,0)),"Pendiente"))</x:f>
      </x:c>
      <x:c r="I32" s="12" t="str">
        <x:f>IF(COUNTA(A32:F32)=0,"",IF(AND(COUNTIFS('Lineas'!$A$8:$A$107,B32)=1,ABS(SUMIFS('IRPF cobros'!$D$8:$D$107,'IRPF cobros'!$B$8:$B$107,B32))&gt;ABS(IFERROR(INDEX('Lineas'!$O$8:$O$107,MATCH(B32,'Lineas'!$A$8:$A$107,0)),0))+0.01),"Imputación excede línea",IF(COUNTA(A32:F32)=0,"",IF(OR(A32="",OR(ISNUMBER(FIND("*",A32)),ISNUMBER(FIND("?",A32))),COUNTIFS('IRPF cobros'!$A$8:$A$107,A32)&lt;&gt;1),"ID inválido / duplicado",IF(OR(B32="",COUNTIFS('Lineas'!$A$8:$A$107,B32)&lt;&gt;1),"Línea inexistente",IF(OR(NOT(ISNUMBER(C32)),NOT(ISNUMBER(D32)),E32&lt;&gt;"Confirmado",F32=""),"Completar / revisar",IF(INDEX('Lineas'!$Z$8:$Z$107,MATCH(B32,'Lineas'!$A$8:$A$107,0))&lt;&gt;"Revisado","Revisar línea",IF(ROUND(D32,2)&lt;&gt;D32,"Revisar céntimos","Revisado"))))))))</x:f>
      </x:c>
      <x:c r="J32" s="12" t="str">
        <x:f>IF(ISNUMBER(C32),YEAR(C32),"")</x:f>
      </x:c>
      <x:c r="K32" s="12" t="str">
        <x:f>IF(ISNUMBER(C32),INT((MONTH(C32)-1)/3)+1,"")</x:f>
      </x:c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38" customHeight="1">
      <x:c r="A33" s="11"/>
      <x:c r="B33" s="11"/>
      <x:c r="C33" s="13"/>
      <x:c r="D33" s="14"/>
      <x:c r="E33" s="11"/>
      <x:c r="F33" s="21"/>
      <x:c r="G33" s="12" t="str">
        <x:f>IF(B33="","",IF(COUNTIFS('Lineas'!$A$8:$A$107,B33)=1,INDEX('Lineas'!$AA$8:$AA$107,MATCH(B33,'Lineas'!$A$8:$A$107,0)),"Pendiente"))</x:f>
      </x:c>
      <x:c r="H33" s="12" t="str">
        <x:f>IF(B33="","",IF(COUNTIFS('Lineas'!$A$8:$A$107,B33)=1,INDEX('Lineas'!$AB$8:$AB$107,MATCH(B33,'Lineas'!$A$8:$A$107,0)),"Pendiente"))</x:f>
      </x:c>
      <x:c r="I33" s="12" t="str">
        <x:f>IF(COUNTA(A33:F33)=0,"",IF(AND(COUNTIFS('Lineas'!$A$8:$A$107,B33)=1,ABS(SUMIFS('IRPF cobros'!$D$8:$D$107,'IRPF cobros'!$B$8:$B$107,B33))&gt;ABS(IFERROR(INDEX('Lineas'!$O$8:$O$107,MATCH(B33,'Lineas'!$A$8:$A$107,0)),0))+0.01),"Imputación excede línea",IF(COUNTA(A33:F33)=0,"",IF(OR(A33="",OR(ISNUMBER(FIND("*",A33)),ISNUMBER(FIND("?",A33))),COUNTIFS('IRPF cobros'!$A$8:$A$107,A33)&lt;&gt;1),"ID inválido / duplicado",IF(OR(B33="",COUNTIFS('Lineas'!$A$8:$A$107,B33)&lt;&gt;1),"Línea inexistente",IF(OR(NOT(ISNUMBER(C33)),NOT(ISNUMBER(D33)),E33&lt;&gt;"Confirmado",F33=""),"Completar / revisar",IF(INDEX('Lineas'!$Z$8:$Z$107,MATCH(B33,'Lineas'!$A$8:$A$107,0))&lt;&gt;"Revisado","Revisar línea",IF(ROUND(D33,2)&lt;&gt;D33,"Revisar céntimos","Revisado"))))))))</x:f>
      </x:c>
      <x:c r="J33" s="12" t="str">
        <x:f>IF(ISNUMBER(C33),YEAR(C33),"")</x:f>
      </x:c>
      <x:c r="K33" s="12" t="str">
        <x:f>IF(ISNUMBER(C33),INT((MONTH(C33)-1)/3)+1,"")</x:f>
      </x:c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38" customHeight="1">
      <x:c r="A34" s="11"/>
      <x:c r="B34" s="11"/>
      <x:c r="C34" s="13"/>
      <x:c r="D34" s="14"/>
      <x:c r="E34" s="11"/>
      <x:c r="F34" s="21"/>
      <x:c r="G34" s="12" t="str">
        <x:f>IF(B34="","",IF(COUNTIFS('Lineas'!$A$8:$A$107,B34)=1,INDEX('Lineas'!$AA$8:$AA$107,MATCH(B34,'Lineas'!$A$8:$A$107,0)),"Pendiente"))</x:f>
      </x:c>
      <x:c r="H34" s="12" t="str">
        <x:f>IF(B34="","",IF(COUNTIFS('Lineas'!$A$8:$A$107,B34)=1,INDEX('Lineas'!$AB$8:$AB$107,MATCH(B34,'Lineas'!$A$8:$A$107,0)),"Pendiente"))</x:f>
      </x:c>
      <x:c r="I34" s="12" t="str">
        <x:f>IF(COUNTA(A34:F34)=0,"",IF(AND(COUNTIFS('Lineas'!$A$8:$A$107,B34)=1,ABS(SUMIFS('IRPF cobros'!$D$8:$D$107,'IRPF cobros'!$B$8:$B$107,B34))&gt;ABS(IFERROR(INDEX('Lineas'!$O$8:$O$107,MATCH(B34,'Lineas'!$A$8:$A$107,0)),0))+0.01),"Imputación excede línea",IF(COUNTA(A34:F34)=0,"",IF(OR(A34="",OR(ISNUMBER(FIND("*",A34)),ISNUMBER(FIND("?",A34))),COUNTIFS('IRPF cobros'!$A$8:$A$107,A34)&lt;&gt;1),"ID inválido / duplicado",IF(OR(B34="",COUNTIFS('Lineas'!$A$8:$A$107,B34)&lt;&gt;1),"Línea inexistente",IF(OR(NOT(ISNUMBER(C34)),NOT(ISNUMBER(D34)),E34&lt;&gt;"Confirmado",F34=""),"Completar / revisar",IF(INDEX('Lineas'!$Z$8:$Z$107,MATCH(B34,'Lineas'!$A$8:$A$107,0))&lt;&gt;"Revisado","Revisar línea",IF(ROUND(D34,2)&lt;&gt;D34,"Revisar céntimos","Revisado"))))))))</x:f>
      </x:c>
      <x:c r="J34" s="12" t="str">
        <x:f>IF(ISNUMBER(C34),YEAR(C34),"")</x:f>
      </x:c>
      <x:c r="K34" s="12" t="str">
        <x:f>IF(ISNUMBER(C34),INT((MONTH(C34)-1)/3)+1,"")</x:f>
      </x:c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38" customHeight="1">
      <x:c r="A35" s="11"/>
      <x:c r="B35" s="11"/>
      <x:c r="C35" s="13"/>
      <x:c r="D35" s="14"/>
      <x:c r="E35" s="11"/>
      <x:c r="F35" s="21"/>
      <x:c r="G35" s="12" t="str">
        <x:f>IF(B35="","",IF(COUNTIFS('Lineas'!$A$8:$A$107,B35)=1,INDEX('Lineas'!$AA$8:$AA$107,MATCH(B35,'Lineas'!$A$8:$A$107,0)),"Pendiente"))</x:f>
      </x:c>
      <x:c r="H35" s="12" t="str">
        <x:f>IF(B35="","",IF(COUNTIFS('Lineas'!$A$8:$A$107,B35)=1,INDEX('Lineas'!$AB$8:$AB$107,MATCH(B35,'Lineas'!$A$8:$A$107,0)),"Pendiente"))</x:f>
      </x:c>
      <x:c r="I35" s="12" t="str">
        <x:f>IF(COUNTA(A35:F35)=0,"",IF(AND(COUNTIFS('Lineas'!$A$8:$A$107,B35)=1,ABS(SUMIFS('IRPF cobros'!$D$8:$D$107,'IRPF cobros'!$B$8:$B$107,B35))&gt;ABS(IFERROR(INDEX('Lineas'!$O$8:$O$107,MATCH(B35,'Lineas'!$A$8:$A$107,0)),0))+0.01),"Imputación excede línea",IF(COUNTA(A35:F35)=0,"",IF(OR(A35="",OR(ISNUMBER(FIND("*",A35)),ISNUMBER(FIND("?",A35))),COUNTIFS('IRPF cobros'!$A$8:$A$107,A35)&lt;&gt;1),"ID inválido / duplicado",IF(OR(B35="",COUNTIFS('Lineas'!$A$8:$A$107,B35)&lt;&gt;1),"Línea inexistente",IF(OR(NOT(ISNUMBER(C35)),NOT(ISNUMBER(D35)),E35&lt;&gt;"Confirmado",F35=""),"Completar / revisar",IF(INDEX('Lineas'!$Z$8:$Z$107,MATCH(B35,'Lineas'!$A$8:$A$107,0))&lt;&gt;"Revisado","Revisar línea",IF(ROUND(D35,2)&lt;&gt;D35,"Revisar céntimos","Revisado"))))))))</x:f>
      </x:c>
      <x:c r="J35" s="12" t="str">
        <x:f>IF(ISNUMBER(C35),YEAR(C35),"")</x:f>
      </x:c>
      <x:c r="K35" s="12" t="str">
        <x:f>IF(ISNUMBER(C35),INT((MONTH(C35)-1)/3)+1,"")</x:f>
      </x:c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38" customHeight="1">
      <x:c r="A36" s="11"/>
      <x:c r="B36" s="11"/>
      <x:c r="C36" s="13"/>
      <x:c r="D36" s="14"/>
      <x:c r="E36" s="11"/>
      <x:c r="F36" s="21"/>
      <x:c r="G36" s="12" t="str">
        <x:f>IF(B36="","",IF(COUNTIFS('Lineas'!$A$8:$A$107,B36)=1,INDEX('Lineas'!$AA$8:$AA$107,MATCH(B36,'Lineas'!$A$8:$A$107,0)),"Pendiente"))</x:f>
      </x:c>
      <x:c r="H36" s="12" t="str">
        <x:f>IF(B36="","",IF(COUNTIFS('Lineas'!$A$8:$A$107,B36)=1,INDEX('Lineas'!$AB$8:$AB$107,MATCH(B36,'Lineas'!$A$8:$A$107,0)),"Pendiente"))</x:f>
      </x:c>
      <x:c r="I36" s="12" t="str">
        <x:f>IF(COUNTA(A36:F36)=0,"",IF(AND(COUNTIFS('Lineas'!$A$8:$A$107,B36)=1,ABS(SUMIFS('IRPF cobros'!$D$8:$D$107,'IRPF cobros'!$B$8:$B$107,B36))&gt;ABS(IFERROR(INDEX('Lineas'!$O$8:$O$107,MATCH(B36,'Lineas'!$A$8:$A$107,0)),0))+0.01),"Imputación excede línea",IF(COUNTA(A36:F36)=0,"",IF(OR(A36="",OR(ISNUMBER(FIND("*",A36)),ISNUMBER(FIND("?",A36))),COUNTIFS('IRPF cobros'!$A$8:$A$107,A36)&lt;&gt;1),"ID inválido / duplicado",IF(OR(B36="",COUNTIFS('Lineas'!$A$8:$A$107,B36)&lt;&gt;1),"Línea inexistente",IF(OR(NOT(ISNUMBER(C36)),NOT(ISNUMBER(D36)),E36&lt;&gt;"Confirmado",F36=""),"Completar / revisar",IF(INDEX('Lineas'!$Z$8:$Z$107,MATCH(B36,'Lineas'!$A$8:$A$107,0))&lt;&gt;"Revisado","Revisar línea",IF(ROUND(D36,2)&lt;&gt;D36,"Revisar céntimos","Revisado"))))))))</x:f>
      </x:c>
      <x:c r="J36" s="12" t="str">
        <x:f>IF(ISNUMBER(C36),YEAR(C36),"")</x:f>
      </x:c>
      <x:c r="K36" s="12" t="str">
        <x:f>IF(ISNUMBER(C36),INT((MONTH(C36)-1)/3)+1,"")</x:f>
      </x:c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38" customHeight="1">
      <x:c r="A37" s="11"/>
      <x:c r="B37" s="11"/>
      <x:c r="C37" s="13"/>
      <x:c r="D37" s="14"/>
      <x:c r="E37" s="11"/>
      <x:c r="F37" s="21"/>
      <x:c r="G37" s="12" t="str">
        <x:f>IF(B37="","",IF(COUNTIFS('Lineas'!$A$8:$A$107,B37)=1,INDEX('Lineas'!$AA$8:$AA$107,MATCH(B37,'Lineas'!$A$8:$A$107,0)),"Pendiente"))</x:f>
      </x:c>
      <x:c r="H37" s="12" t="str">
        <x:f>IF(B37="","",IF(COUNTIFS('Lineas'!$A$8:$A$107,B37)=1,INDEX('Lineas'!$AB$8:$AB$107,MATCH(B37,'Lineas'!$A$8:$A$107,0)),"Pendiente"))</x:f>
      </x:c>
      <x:c r="I37" s="12" t="str">
        <x:f>IF(COUNTA(A37:F37)=0,"",IF(AND(COUNTIFS('Lineas'!$A$8:$A$107,B37)=1,ABS(SUMIFS('IRPF cobros'!$D$8:$D$107,'IRPF cobros'!$B$8:$B$107,B37))&gt;ABS(IFERROR(INDEX('Lineas'!$O$8:$O$107,MATCH(B37,'Lineas'!$A$8:$A$107,0)),0))+0.01),"Imputación excede línea",IF(COUNTA(A37:F37)=0,"",IF(OR(A37="",OR(ISNUMBER(FIND("*",A37)),ISNUMBER(FIND("?",A37))),COUNTIFS('IRPF cobros'!$A$8:$A$107,A37)&lt;&gt;1),"ID inválido / duplicado",IF(OR(B37="",COUNTIFS('Lineas'!$A$8:$A$107,B37)&lt;&gt;1),"Línea inexistente",IF(OR(NOT(ISNUMBER(C37)),NOT(ISNUMBER(D37)),E37&lt;&gt;"Confirmado",F37=""),"Completar / revisar",IF(INDEX('Lineas'!$Z$8:$Z$107,MATCH(B37,'Lineas'!$A$8:$A$107,0))&lt;&gt;"Revisado","Revisar línea",IF(ROUND(D37,2)&lt;&gt;D37,"Revisar céntimos","Revisado"))))))))</x:f>
      </x:c>
      <x:c r="J37" s="12" t="str">
        <x:f>IF(ISNUMBER(C37),YEAR(C37),"")</x:f>
      </x:c>
      <x:c r="K37" s="12" t="str">
        <x:f>IF(ISNUMBER(C37),INT((MONTH(C37)-1)/3)+1,"")</x:f>
      </x:c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38" customHeight="1">
      <x:c r="A38" s="11"/>
      <x:c r="B38" s="11"/>
      <x:c r="C38" s="13"/>
      <x:c r="D38" s="14"/>
      <x:c r="E38" s="11"/>
      <x:c r="F38" s="21"/>
      <x:c r="G38" s="12" t="str">
        <x:f>IF(B38="","",IF(COUNTIFS('Lineas'!$A$8:$A$107,B38)=1,INDEX('Lineas'!$AA$8:$AA$107,MATCH(B38,'Lineas'!$A$8:$A$107,0)),"Pendiente"))</x:f>
      </x:c>
      <x:c r="H38" s="12" t="str">
        <x:f>IF(B38="","",IF(COUNTIFS('Lineas'!$A$8:$A$107,B38)=1,INDEX('Lineas'!$AB$8:$AB$107,MATCH(B38,'Lineas'!$A$8:$A$107,0)),"Pendiente"))</x:f>
      </x:c>
      <x:c r="I38" s="12" t="str">
        <x:f>IF(COUNTA(A38:F38)=0,"",IF(AND(COUNTIFS('Lineas'!$A$8:$A$107,B38)=1,ABS(SUMIFS('IRPF cobros'!$D$8:$D$107,'IRPF cobros'!$B$8:$B$107,B38))&gt;ABS(IFERROR(INDEX('Lineas'!$O$8:$O$107,MATCH(B38,'Lineas'!$A$8:$A$107,0)),0))+0.01),"Imputación excede línea",IF(COUNTA(A38:F38)=0,"",IF(OR(A38="",OR(ISNUMBER(FIND("*",A38)),ISNUMBER(FIND("?",A38))),COUNTIFS('IRPF cobros'!$A$8:$A$107,A38)&lt;&gt;1),"ID inválido / duplicado",IF(OR(B38="",COUNTIFS('Lineas'!$A$8:$A$107,B38)&lt;&gt;1),"Línea inexistente",IF(OR(NOT(ISNUMBER(C38)),NOT(ISNUMBER(D38)),E38&lt;&gt;"Confirmado",F38=""),"Completar / revisar",IF(INDEX('Lineas'!$Z$8:$Z$107,MATCH(B38,'Lineas'!$A$8:$A$107,0))&lt;&gt;"Revisado","Revisar línea",IF(ROUND(D38,2)&lt;&gt;D38,"Revisar céntimos","Revisado"))))))))</x:f>
      </x:c>
      <x:c r="J38" s="12" t="str">
        <x:f>IF(ISNUMBER(C38),YEAR(C38),"")</x:f>
      </x:c>
      <x:c r="K38" s="12" t="str">
        <x:f>IF(ISNUMBER(C38),INT((MONTH(C38)-1)/3)+1,"")</x:f>
      </x:c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38" customHeight="1">
      <x:c r="A39" s="11"/>
      <x:c r="B39" s="11"/>
      <x:c r="C39" s="13"/>
      <x:c r="D39" s="14"/>
      <x:c r="E39" s="11"/>
      <x:c r="F39" s="21"/>
      <x:c r="G39" s="12" t="str">
        <x:f>IF(B39="","",IF(COUNTIFS('Lineas'!$A$8:$A$107,B39)=1,INDEX('Lineas'!$AA$8:$AA$107,MATCH(B39,'Lineas'!$A$8:$A$107,0)),"Pendiente"))</x:f>
      </x:c>
      <x:c r="H39" s="12" t="str">
        <x:f>IF(B39="","",IF(COUNTIFS('Lineas'!$A$8:$A$107,B39)=1,INDEX('Lineas'!$AB$8:$AB$107,MATCH(B39,'Lineas'!$A$8:$A$107,0)),"Pendiente"))</x:f>
      </x:c>
      <x:c r="I39" s="12" t="str">
        <x:f>IF(COUNTA(A39:F39)=0,"",IF(AND(COUNTIFS('Lineas'!$A$8:$A$107,B39)=1,ABS(SUMIFS('IRPF cobros'!$D$8:$D$107,'IRPF cobros'!$B$8:$B$107,B39))&gt;ABS(IFERROR(INDEX('Lineas'!$O$8:$O$107,MATCH(B39,'Lineas'!$A$8:$A$107,0)),0))+0.01),"Imputación excede línea",IF(COUNTA(A39:F39)=0,"",IF(OR(A39="",OR(ISNUMBER(FIND("*",A39)),ISNUMBER(FIND("?",A39))),COUNTIFS('IRPF cobros'!$A$8:$A$107,A39)&lt;&gt;1),"ID inválido / duplicado",IF(OR(B39="",COUNTIFS('Lineas'!$A$8:$A$107,B39)&lt;&gt;1),"Línea inexistente",IF(OR(NOT(ISNUMBER(C39)),NOT(ISNUMBER(D39)),E39&lt;&gt;"Confirmado",F39=""),"Completar / revisar",IF(INDEX('Lineas'!$Z$8:$Z$107,MATCH(B39,'Lineas'!$A$8:$A$107,0))&lt;&gt;"Revisado","Revisar línea",IF(ROUND(D39,2)&lt;&gt;D39,"Revisar céntimos","Revisado"))))))))</x:f>
      </x:c>
      <x:c r="J39" s="12" t="str">
        <x:f>IF(ISNUMBER(C39),YEAR(C39),"")</x:f>
      </x:c>
      <x:c r="K39" s="12" t="str">
        <x:f>IF(ISNUMBER(C39),INT((MONTH(C39)-1)/3)+1,"")</x:f>
      </x:c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38" customHeight="1">
      <x:c r="A40" s="11"/>
      <x:c r="B40" s="11"/>
      <x:c r="C40" s="13"/>
      <x:c r="D40" s="14"/>
      <x:c r="E40" s="11"/>
      <x:c r="F40" s="21"/>
      <x:c r="G40" s="12" t="str">
        <x:f>IF(B40="","",IF(COUNTIFS('Lineas'!$A$8:$A$107,B40)=1,INDEX('Lineas'!$AA$8:$AA$107,MATCH(B40,'Lineas'!$A$8:$A$107,0)),"Pendiente"))</x:f>
      </x:c>
      <x:c r="H40" s="12" t="str">
        <x:f>IF(B40="","",IF(COUNTIFS('Lineas'!$A$8:$A$107,B40)=1,INDEX('Lineas'!$AB$8:$AB$107,MATCH(B40,'Lineas'!$A$8:$A$107,0)),"Pendiente"))</x:f>
      </x:c>
      <x:c r="I40" s="12" t="str">
        <x:f>IF(COUNTA(A40:F40)=0,"",IF(AND(COUNTIFS('Lineas'!$A$8:$A$107,B40)=1,ABS(SUMIFS('IRPF cobros'!$D$8:$D$107,'IRPF cobros'!$B$8:$B$107,B40))&gt;ABS(IFERROR(INDEX('Lineas'!$O$8:$O$107,MATCH(B40,'Lineas'!$A$8:$A$107,0)),0))+0.01),"Imputación excede línea",IF(COUNTA(A40:F40)=0,"",IF(OR(A40="",OR(ISNUMBER(FIND("*",A40)),ISNUMBER(FIND("?",A40))),COUNTIFS('IRPF cobros'!$A$8:$A$107,A40)&lt;&gt;1),"ID inválido / duplicado",IF(OR(B40="",COUNTIFS('Lineas'!$A$8:$A$107,B40)&lt;&gt;1),"Línea inexistente",IF(OR(NOT(ISNUMBER(C40)),NOT(ISNUMBER(D40)),E40&lt;&gt;"Confirmado",F40=""),"Completar / revisar",IF(INDEX('Lineas'!$Z$8:$Z$107,MATCH(B40,'Lineas'!$A$8:$A$107,0))&lt;&gt;"Revisado","Revisar línea",IF(ROUND(D40,2)&lt;&gt;D40,"Revisar céntimos","Revisado"))))))))</x:f>
      </x:c>
      <x:c r="J40" s="12" t="str">
        <x:f>IF(ISNUMBER(C40),YEAR(C40),"")</x:f>
      </x:c>
      <x:c r="K40" s="12" t="str">
        <x:f>IF(ISNUMBER(C40),INT((MONTH(C40)-1)/3)+1,"")</x:f>
      </x:c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38" customHeight="1">
      <x:c r="A41" s="11"/>
      <x:c r="B41" s="11"/>
      <x:c r="C41" s="13"/>
      <x:c r="D41" s="14"/>
      <x:c r="E41" s="11"/>
      <x:c r="F41" s="21"/>
      <x:c r="G41" s="12" t="str">
        <x:f>IF(B41="","",IF(COUNTIFS('Lineas'!$A$8:$A$107,B41)=1,INDEX('Lineas'!$AA$8:$AA$107,MATCH(B41,'Lineas'!$A$8:$A$107,0)),"Pendiente"))</x:f>
      </x:c>
      <x:c r="H41" s="12" t="str">
        <x:f>IF(B41="","",IF(COUNTIFS('Lineas'!$A$8:$A$107,B41)=1,INDEX('Lineas'!$AB$8:$AB$107,MATCH(B41,'Lineas'!$A$8:$A$107,0)),"Pendiente"))</x:f>
      </x:c>
      <x:c r="I41" s="12" t="str">
        <x:f>IF(COUNTA(A41:F41)=0,"",IF(AND(COUNTIFS('Lineas'!$A$8:$A$107,B41)=1,ABS(SUMIFS('IRPF cobros'!$D$8:$D$107,'IRPF cobros'!$B$8:$B$107,B41))&gt;ABS(IFERROR(INDEX('Lineas'!$O$8:$O$107,MATCH(B41,'Lineas'!$A$8:$A$107,0)),0))+0.01),"Imputación excede línea",IF(COUNTA(A41:F41)=0,"",IF(OR(A41="",OR(ISNUMBER(FIND("*",A41)),ISNUMBER(FIND("?",A41))),COUNTIFS('IRPF cobros'!$A$8:$A$107,A41)&lt;&gt;1),"ID inválido / duplicado",IF(OR(B41="",COUNTIFS('Lineas'!$A$8:$A$107,B41)&lt;&gt;1),"Línea inexistente",IF(OR(NOT(ISNUMBER(C41)),NOT(ISNUMBER(D41)),E41&lt;&gt;"Confirmado",F41=""),"Completar / revisar",IF(INDEX('Lineas'!$Z$8:$Z$107,MATCH(B41,'Lineas'!$A$8:$A$107,0))&lt;&gt;"Revisado","Revisar línea",IF(ROUND(D41,2)&lt;&gt;D41,"Revisar céntimos","Revisado"))))))))</x:f>
      </x:c>
      <x:c r="J41" s="12" t="str">
        <x:f>IF(ISNUMBER(C41),YEAR(C41),"")</x:f>
      </x:c>
      <x:c r="K41" s="12" t="str">
        <x:f>IF(ISNUMBER(C41),INT((MONTH(C41)-1)/3)+1,"")</x:f>
      </x:c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38" customHeight="1">
      <x:c r="A42" s="11"/>
      <x:c r="B42" s="11"/>
      <x:c r="C42" s="13"/>
      <x:c r="D42" s="14"/>
      <x:c r="E42" s="11"/>
      <x:c r="F42" s="21"/>
      <x:c r="G42" s="12" t="str">
        <x:f>IF(B42="","",IF(COUNTIFS('Lineas'!$A$8:$A$107,B42)=1,INDEX('Lineas'!$AA$8:$AA$107,MATCH(B42,'Lineas'!$A$8:$A$107,0)),"Pendiente"))</x:f>
      </x:c>
      <x:c r="H42" s="12" t="str">
        <x:f>IF(B42="","",IF(COUNTIFS('Lineas'!$A$8:$A$107,B42)=1,INDEX('Lineas'!$AB$8:$AB$107,MATCH(B42,'Lineas'!$A$8:$A$107,0)),"Pendiente"))</x:f>
      </x:c>
      <x:c r="I42" s="12" t="str">
        <x:f>IF(COUNTA(A42:F42)=0,"",IF(AND(COUNTIFS('Lineas'!$A$8:$A$107,B42)=1,ABS(SUMIFS('IRPF cobros'!$D$8:$D$107,'IRPF cobros'!$B$8:$B$107,B42))&gt;ABS(IFERROR(INDEX('Lineas'!$O$8:$O$107,MATCH(B42,'Lineas'!$A$8:$A$107,0)),0))+0.01),"Imputación excede línea",IF(COUNTA(A42:F42)=0,"",IF(OR(A42="",OR(ISNUMBER(FIND("*",A42)),ISNUMBER(FIND("?",A42))),COUNTIFS('IRPF cobros'!$A$8:$A$107,A42)&lt;&gt;1),"ID inválido / duplicado",IF(OR(B42="",COUNTIFS('Lineas'!$A$8:$A$107,B42)&lt;&gt;1),"Línea inexistente",IF(OR(NOT(ISNUMBER(C42)),NOT(ISNUMBER(D42)),E42&lt;&gt;"Confirmado",F42=""),"Completar / revisar",IF(INDEX('Lineas'!$Z$8:$Z$107,MATCH(B42,'Lineas'!$A$8:$A$107,0))&lt;&gt;"Revisado","Revisar línea",IF(ROUND(D42,2)&lt;&gt;D42,"Revisar céntimos","Revisado"))))))))</x:f>
      </x:c>
      <x:c r="J42" s="12" t="str">
        <x:f>IF(ISNUMBER(C42),YEAR(C42),"")</x:f>
      </x:c>
      <x:c r="K42" s="12" t="str">
        <x:f>IF(ISNUMBER(C42),INT((MONTH(C42)-1)/3)+1,"")</x:f>
      </x:c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  <x:row r="43" ht="38" customHeight="1">
      <x:c r="A43" s="11"/>
      <x:c r="B43" s="11"/>
      <x:c r="C43" s="13"/>
      <x:c r="D43" s="14"/>
      <x:c r="E43" s="11"/>
      <x:c r="F43" s="21"/>
      <x:c r="G43" s="12" t="str">
        <x:f>IF(B43="","",IF(COUNTIFS('Lineas'!$A$8:$A$107,B43)=1,INDEX('Lineas'!$AA$8:$AA$107,MATCH(B43,'Lineas'!$A$8:$A$107,0)),"Pendiente"))</x:f>
      </x:c>
      <x:c r="H43" s="12" t="str">
        <x:f>IF(B43="","",IF(COUNTIFS('Lineas'!$A$8:$A$107,B43)=1,INDEX('Lineas'!$AB$8:$AB$107,MATCH(B43,'Lineas'!$A$8:$A$107,0)),"Pendiente"))</x:f>
      </x:c>
      <x:c r="I43" s="12" t="str">
        <x:f>IF(COUNTA(A43:F43)=0,"",IF(AND(COUNTIFS('Lineas'!$A$8:$A$107,B43)=1,ABS(SUMIFS('IRPF cobros'!$D$8:$D$107,'IRPF cobros'!$B$8:$B$107,B43))&gt;ABS(IFERROR(INDEX('Lineas'!$O$8:$O$107,MATCH(B43,'Lineas'!$A$8:$A$107,0)),0))+0.01),"Imputación excede línea",IF(COUNTA(A43:F43)=0,"",IF(OR(A43="",OR(ISNUMBER(FIND("*",A43)),ISNUMBER(FIND("?",A43))),COUNTIFS('IRPF cobros'!$A$8:$A$107,A43)&lt;&gt;1),"ID inválido / duplicado",IF(OR(B43="",COUNTIFS('Lineas'!$A$8:$A$107,B43)&lt;&gt;1),"Línea inexistente",IF(OR(NOT(ISNUMBER(C43)),NOT(ISNUMBER(D43)),E43&lt;&gt;"Confirmado",F43=""),"Completar / revisar",IF(INDEX('Lineas'!$Z$8:$Z$107,MATCH(B43,'Lineas'!$A$8:$A$107,0))&lt;&gt;"Revisado","Revisar línea",IF(ROUND(D43,2)&lt;&gt;D43,"Revisar céntimos","Revisado"))))))))</x:f>
      </x:c>
      <x:c r="J43" s="12" t="str">
        <x:f>IF(ISNUMBER(C43),YEAR(C43),"")</x:f>
      </x:c>
      <x:c r="K43" s="12" t="str">
        <x:f>IF(ISNUMBER(C43),INT((MONTH(C43)-1)/3)+1,"")</x:f>
      </x:c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</x:row>
    <x:row r="44" ht="38" customHeight="1">
      <x:c r="A44" s="11"/>
      <x:c r="B44" s="11"/>
      <x:c r="C44" s="13"/>
      <x:c r="D44" s="14"/>
      <x:c r="E44" s="11"/>
      <x:c r="F44" s="21"/>
      <x:c r="G44" s="12" t="str">
        <x:f>IF(B44="","",IF(COUNTIFS('Lineas'!$A$8:$A$107,B44)=1,INDEX('Lineas'!$AA$8:$AA$107,MATCH(B44,'Lineas'!$A$8:$A$107,0)),"Pendiente"))</x:f>
      </x:c>
      <x:c r="H44" s="12" t="str">
        <x:f>IF(B44="","",IF(COUNTIFS('Lineas'!$A$8:$A$107,B44)=1,INDEX('Lineas'!$AB$8:$AB$107,MATCH(B44,'Lineas'!$A$8:$A$107,0)),"Pendiente"))</x:f>
      </x:c>
      <x:c r="I44" s="12" t="str">
        <x:f>IF(COUNTA(A44:F44)=0,"",IF(AND(COUNTIFS('Lineas'!$A$8:$A$107,B44)=1,ABS(SUMIFS('IRPF cobros'!$D$8:$D$107,'IRPF cobros'!$B$8:$B$107,B44))&gt;ABS(IFERROR(INDEX('Lineas'!$O$8:$O$107,MATCH(B44,'Lineas'!$A$8:$A$107,0)),0))+0.01),"Imputación excede línea",IF(COUNTA(A44:F44)=0,"",IF(OR(A44="",OR(ISNUMBER(FIND("*",A44)),ISNUMBER(FIND("?",A44))),COUNTIFS('IRPF cobros'!$A$8:$A$107,A44)&lt;&gt;1),"ID inválido / duplicado",IF(OR(B44="",COUNTIFS('Lineas'!$A$8:$A$107,B44)&lt;&gt;1),"Línea inexistente",IF(OR(NOT(ISNUMBER(C44)),NOT(ISNUMBER(D44)),E44&lt;&gt;"Confirmado",F44=""),"Completar / revisar",IF(INDEX('Lineas'!$Z$8:$Z$107,MATCH(B44,'Lineas'!$A$8:$A$107,0))&lt;&gt;"Revisado","Revisar línea",IF(ROUND(D44,2)&lt;&gt;D44,"Revisar céntimos","Revisado"))))))))</x:f>
      </x:c>
      <x:c r="J44" s="12" t="str">
        <x:f>IF(ISNUMBER(C44),YEAR(C44),"")</x:f>
      </x:c>
      <x:c r="K44" s="12" t="str">
        <x:f>IF(ISNUMBER(C44),INT((MONTH(C44)-1)/3)+1,"")</x:f>
      </x:c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</x:row>
    <x:row r="45" ht="38" customHeight="1">
      <x:c r="A45" s="11"/>
      <x:c r="B45" s="11"/>
      <x:c r="C45" s="13"/>
      <x:c r="D45" s="14"/>
      <x:c r="E45" s="11"/>
      <x:c r="F45" s="21"/>
      <x:c r="G45" s="12" t="str">
        <x:f>IF(B45="","",IF(COUNTIFS('Lineas'!$A$8:$A$107,B45)=1,INDEX('Lineas'!$AA$8:$AA$107,MATCH(B45,'Lineas'!$A$8:$A$107,0)),"Pendiente"))</x:f>
      </x:c>
      <x:c r="H45" s="12" t="str">
        <x:f>IF(B45="","",IF(COUNTIFS('Lineas'!$A$8:$A$107,B45)=1,INDEX('Lineas'!$AB$8:$AB$107,MATCH(B45,'Lineas'!$A$8:$A$107,0)),"Pendiente"))</x:f>
      </x:c>
      <x:c r="I45" s="12" t="str">
        <x:f>IF(COUNTA(A45:F45)=0,"",IF(AND(COUNTIFS('Lineas'!$A$8:$A$107,B45)=1,ABS(SUMIFS('IRPF cobros'!$D$8:$D$107,'IRPF cobros'!$B$8:$B$107,B45))&gt;ABS(IFERROR(INDEX('Lineas'!$O$8:$O$107,MATCH(B45,'Lineas'!$A$8:$A$107,0)),0))+0.01),"Imputación excede línea",IF(COUNTA(A45:F45)=0,"",IF(OR(A45="",OR(ISNUMBER(FIND("*",A45)),ISNUMBER(FIND("?",A45))),COUNTIFS('IRPF cobros'!$A$8:$A$107,A45)&lt;&gt;1),"ID inválido / duplicado",IF(OR(B45="",COUNTIFS('Lineas'!$A$8:$A$107,B45)&lt;&gt;1),"Línea inexistente",IF(OR(NOT(ISNUMBER(C45)),NOT(ISNUMBER(D45)),E45&lt;&gt;"Confirmado",F45=""),"Completar / revisar",IF(INDEX('Lineas'!$Z$8:$Z$107,MATCH(B45,'Lineas'!$A$8:$A$107,0))&lt;&gt;"Revisado","Revisar línea",IF(ROUND(D45,2)&lt;&gt;D45,"Revisar céntimos","Revisado"))))))))</x:f>
      </x:c>
      <x:c r="J45" s="12" t="str">
        <x:f>IF(ISNUMBER(C45),YEAR(C45),"")</x:f>
      </x:c>
      <x:c r="K45" s="12" t="str">
        <x:f>IF(ISNUMBER(C45),INT((MONTH(C45)-1)/3)+1,"")</x:f>
      </x:c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</x:row>
    <x:row r="46" ht="38" customHeight="1">
      <x:c r="A46" s="11"/>
      <x:c r="B46" s="11"/>
      <x:c r="C46" s="13"/>
      <x:c r="D46" s="14"/>
      <x:c r="E46" s="11"/>
      <x:c r="F46" s="21"/>
      <x:c r="G46" s="12" t="str">
        <x:f>IF(B46="","",IF(COUNTIFS('Lineas'!$A$8:$A$107,B46)=1,INDEX('Lineas'!$AA$8:$AA$107,MATCH(B46,'Lineas'!$A$8:$A$107,0)),"Pendiente"))</x:f>
      </x:c>
      <x:c r="H46" s="12" t="str">
        <x:f>IF(B46="","",IF(COUNTIFS('Lineas'!$A$8:$A$107,B46)=1,INDEX('Lineas'!$AB$8:$AB$107,MATCH(B46,'Lineas'!$A$8:$A$107,0)),"Pendiente"))</x:f>
      </x:c>
      <x:c r="I46" s="12" t="str">
        <x:f>IF(COUNTA(A46:F46)=0,"",IF(AND(COUNTIFS('Lineas'!$A$8:$A$107,B46)=1,ABS(SUMIFS('IRPF cobros'!$D$8:$D$107,'IRPF cobros'!$B$8:$B$107,B46))&gt;ABS(IFERROR(INDEX('Lineas'!$O$8:$O$107,MATCH(B46,'Lineas'!$A$8:$A$107,0)),0))+0.01),"Imputación excede línea",IF(COUNTA(A46:F46)=0,"",IF(OR(A46="",OR(ISNUMBER(FIND("*",A46)),ISNUMBER(FIND("?",A46))),COUNTIFS('IRPF cobros'!$A$8:$A$107,A46)&lt;&gt;1),"ID inválido / duplicado",IF(OR(B46="",COUNTIFS('Lineas'!$A$8:$A$107,B46)&lt;&gt;1),"Línea inexistente",IF(OR(NOT(ISNUMBER(C46)),NOT(ISNUMBER(D46)),E46&lt;&gt;"Confirmado",F46=""),"Completar / revisar",IF(INDEX('Lineas'!$Z$8:$Z$107,MATCH(B46,'Lineas'!$A$8:$A$107,0))&lt;&gt;"Revisado","Revisar línea",IF(ROUND(D46,2)&lt;&gt;D46,"Revisar céntimos","Revisado"))))))))</x:f>
      </x:c>
      <x:c r="J46" s="12" t="str">
        <x:f>IF(ISNUMBER(C46),YEAR(C46),"")</x:f>
      </x:c>
      <x:c r="K46" s="12" t="str">
        <x:f>IF(ISNUMBER(C46),INT((MONTH(C46)-1)/3)+1,"")</x:f>
      </x:c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</x:row>
    <x:row r="47" ht="38" customHeight="1">
      <x:c r="A47" s="11"/>
      <x:c r="B47" s="11"/>
      <x:c r="C47" s="13"/>
      <x:c r="D47" s="14"/>
      <x:c r="E47" s="11"/>
      <x:c r="F47" s="21"/>
      <x:c r="G47" s="12" t="str">
        <x:f>IF(B47="","",IF(COUNTIFS('Lineas'!$A$8:$A$107,B47)=1,INDEX('Lineas'!$AA$8:$AA$107,MATCH(B47,'Lineas'!$A$8:$A$107,0)),"Pendiente"))</x:f>
      </x:c>
      <x:c r="H47" s="12" t="str">
        <x:f>IF(B47="","",IF(COUNTIFS('Lineas'!$A$8:$A$107,B47)=1,INDEX('Lineas'!$AB$8:$AB$107,MATCH(B47,'Lineas'!$A$8:$A$107,0)),"Pendiente"))</x:f>
      </x:c>
      <x:c r="I47" s="12" t="str">
        <x:f>IF(COUNTA(A47:F47)=0,"",IF(AND(COUNTIFS('Lineas'!$A$8:$A$107,B47)=1,ABS(SUMIFS('IRPF cobros'!$D$8:$D$107,'IRPF cobros'!$B$8:$B$107,B47))&gt;ABS(IFERROR(INDEX('Lineas'!$O$8:$O$107,MATCH(B47,'Lineas'!$A$8:$A$107,0)),0))+0.01),"Imputación excede línea",IF(COUNTA(A47:F47)=0,"",IF(OR(A47="",OR(ISNUMBER(FIND("*",A47)),ISNUMBER(FIND("?",A47))),COUNTIFS('IRPF cobros'!$A$8:$A$107,A47)&lt;&gt;1),"ID inválido / duplicado",IF(OR(B47="",COUNTIFS('Lineas'!$A$8:$A$107,B47)&lt;&gt;1),"Línea inexistente",IF(OR(NOT(ISNUMBER(C47)),NOT(ISNUMBER(D47)),E47&lt;&gt;"Confirmado",F47=""),"Completar / revisar",IF(INDEX('Lineas'!$Z$8:$Z$107,MATCH(B47,'Lineas'!$A$8:$A$107,0))&lt;&gt;"Revisado","Revisar línea",IF(ROUND(D47,2)&lt;&gt;D47,"Revisar céntimos","Revisado"))))))))</x:f>
      </x:c>
      <x:c r="J47" s="12" t="str">
        <x:f>IF(ISNUMBER(C47),YEAR(C47),"")</x:f>
      </x:c>
      <x:c r="K47" s="12" t="str">
        <x:f>IF(ISNUMBER(C47),INT((MONTH(C47)-1)/3)+1,"")</x:f>
      </x:c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</x:row>
    <x:row r="48" ht="38" customHeight="1">
      <x:c r="A48" s="11"/>
      <x:c r="B48" s="11"/>
      <x:c r="C48" s="13"/>
      <x:c r="D48" s="14"/>
      <x:c r="E48" s="11"/>
      <x:c r="F48" s="21"/>
      <x:c r="G48" s="12" t="str">
        <x:f>IF(B48="","",IF(COUNTIFS('Lineas'!$A$8:$A$107,B48)=1,INDEX('Lineas'!$AA$8:$AA$107,MATCH(B48,'Lineas'!$A$8:$A$107,0)),"Pendiente"))</x:f>
      </x:c>
      <x:c r="H48" s="12" t="str">
        <x:f>IF(B48="","",IF(COUNTIFS('Lineas'!$A$8:$A$107,B48)=1,INDEX('Lineas'!$AB$8:$AB$107,MATCH(B48,'Lineas'!$A$8:$A$107,0)),"Pendiente"))</x:f>
      </x:c>
      <x:c r="I48" s="12" t="str">
        <x:f>IF(COUNTA(A48:F48)=0,"",IF(AND(COUNTIFS('Lineas'!$A$8:$A$107,B48)=1,ABS(SUMIFS('IRPF cobros'!$D$8:$D$107,'IRPF cobros'!$B$8:$B$107,B48))&gt;ABS(IFERROR(INDEX('Lineas'!$O$8:$O$107,MATCH(B48,'Lineas'!$A$8:$A$107,0)),0))+0.01),"Imputación excede línea",IF(COUNTA(A48:F48)=0,"",IF(OR(A48="",OR(ISNUMBER(FIND("*",A48)),ISNUMBER(FIND("?",A48))),COUNTIFS('IRPF cobros'!$A$8:$A$107,A48)&lt;&gt;1),"ID inválido / duplicado",IF(OR(B48="",COUNTIFS('Lineas'!$A$8:$A$107,B48)&lt;&gt;1),"Línea inexistente",IF(OR(NOT(ISNUMBER(C48)),NOT(ISNUMBER(D48)),E48&lt;&gt;"Confirmado",F48=""),"Completar / revisar",IF(INDEX('Lineas'!$Z$8:$Z$107,MATCH(B48,'Lineas'!$A$8:$A$107,0))&lt;&gt;"Revisado","Revisar línea",IF(ROUND(D48,2)&lt;&gt;D48,"Revisar céntimos","Revisado"))))))))</x:f>
      </x:c>
      <x:c r="J48" s="12" t="str">
        <x:f>IF(ISNUMBER(C48),YEAR(C48),"")</x:f>
      </x:c>
      <x:c r="K48" s="12" t="str">
        <x:f>IF(ISNUMBER(C48),INT((MONTH(C48)-1)/3)+1,"")</x:f>
      </x:c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</x:row>
    <x:row r="49" ht="38" customHeight="1">
      <x:c r="A49" s="11"/>
      <x:c r="B49" s="11"/>
      <x:c r="C49" s="13"/>
      <x:c r="D49" s="14"/>
      <x:c r="E49" s="11"/>
      <x:c r="F49" s="21"/>
      <x:c r="G49" s="12" t="str">
        <x:f>IF(B49="","",IF(COUNTIFS('Lineas'!$A$8:$A$107,B49)=1,INDEX('Lineas'!$AA$8:$AA$107,MATCH(B49,'Lineas'!$A$8:$A$107,0)),"Pendiente"))</x:f>
      </x:c>
      <x:c r="H49" s="12" t="str">
        <x:f>IF(B49="","",IF(COUNTIFS('Lineas'!$A$8:$A$107,B49)=1,INDEX('Lineas'!$AB$8:$AB$107,MATCH(B49,'Lineas'!$A$8:$A$107,0)),"Pendiente"))</x:f>
      </x:c>
      <x:c r="I49" s="12" t="str">
        <x:f>IF(COUNTA(A49:F49)=0,"",IF(AND(COUNTIFS('Lineas'!$A$8:$A$107,B49)=1,ABS(SUMIFS('IRPF cobros'!$D$8:$D$107,'IRPF cobros'!$B$8:$B$107,B49))&gt;ABS(IFERROR(INDEX('Lineas'!$O$8:$O$107,MATCH(B49,'Lineas'!$A$8:$A$107,0)),0))+0.01),"Imputación excede línea",IF(COUNTA(A49:F49)=0,"",IF(OR(A49="",OR(ISNUMBER(FIND("*",A49)),ISNUMBER(FIND("?",A49))),COUNTIFS('IRPF cobros'!$A$8:$A$107,A49)&lt;&gt;1),"ID inválido / duplicado",IF(OR(B49="",COUNTIFS('Lineas'!$A$8:$A$107,B49)&lt;&gt;1),"Línea inexistente",IF(OR(NOT(ISNUMBER(C49)),NOT(ISNUMBER(D49)),E49&lt;&gt;"Confirmado",F49=""),"Completar / revisar",IF(INDEX('Lineas'!$Z$8:$Z$107,MATCH(B49,'Lineas'!$A$8:$A$107,0))&lt;&gt;"Revisado","Revisar línea",IF(ROUND(D49,2)&lt;&gt;D49,"Revisar céntimos","Revisado"))))))))</x:f>
      </x:c>
      <x:c r="J49" s="12" t="str">
        <x:f>IF(ISNUMBER(C49),YEAR(C49),"")</x:f>
      </x:c>
      <x:c r="K49" s="12" t="str">
        <x:f>IF(ISNUMBER(C49),INT((MONTH(C49)-1)/3)+1,"")</x:f>
      </x:c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</x:row>
    <x:row r="50" ht="38" customHeight="1">
      <x:c r="A50" s="11"/>
      <x:c r="B50" s="11"/>
      <x:c r="C50" s="13"/>
      <x:c r="D50" s="14"/>
      <x:c r="E50" s="11"/>
      <x:c r="F50" s="21"/>
      <x:c r="G50" s="12" t="str">
        <x:f>IF(B50="","",IF(COUNTIFS('Lineas'!$A$8:$A$107,B50)=1,INDEX('Lineas'!$AA$8:$AA$107,MATCH(B50,'Lineas'!$A$8:$A$107,0)),"Pendiente"))</x:f>
      </x:c>
      <x:c r="H50" s="12" t="str">
        <x:f>IF(B50="","",IF(COUNTIFS('Lineas'!$A$8:$A$107,B50)=1,INDEX('Lineas'!$AB$8:$AB$107,MATCH(B50,'Lineas'!$A$8:$A$107,0)),"Pendiente"))</x:f>
      </x:c>
      <x:c r="I50" s="12" t="str">
        <x:f>IF(COUNTA(A50:F50)=0,"",IF(AND(COUNTIFS('Lineas'!$A$8:$A$107,B50)=1,ABS(SUMIFS('IRPF cobros'!$D$8:$D$107,'IRPF cobros'!$B$8:$B$107,B50))&gt;ABS(IFERROR(INDEX('Lineas'!$O$8:$O$107,MATCH(B50,'Lineas'!$A$8:$A$107,0)),0))+0.01),"Imputación excede línea",IF(COUNTA(A50:F50)=0,"",IF(OR(A50="",OR(ISNUMBER(FIND("*",A50)),ISNUMBER(FIND("?",A50))),COUNTIFS('IRPF cobros'!$A$8:$A$107,A50)&lt;&gt;1),"ID inválido / duplicado",IF(OR(B50="",COUNTIFS('Lineas'!$A$8:$A$107,B50)&lt;&gt;1),"Línea inexistente",IF(OR(NOT(ISNUMBER(C50)),NOT(ISNUMBER(D50)),E50&lt;&gt;"Confirmado",F50=""),"Completar / revisar",IF(INDEX('Lineas'!$Z$8:$Z$107,MATCH(B50,'Lineas'!$A$8:$A$107,0))&lt;&gt;"Revisado","Revisar línea",IF(ROUND(D50,2)&lt;&gt;D50,"Revisar céntimos","Revisado"))))))))</x:f>
      </x:c>
      <x:c r="J50" s="12" t="str">
        <x:f>IF(ISNUMBER(C50),YEAR(C50),"")</x:f>
      </x:c>
      <x:c r="K50" s="12" t="str">
        <x:f>IF(ISNUMBER(C50),INT((MONTH(C50)-1)/3)+1,"")</x:f>
      </x:c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</x:row>
    <x:row r="51" ht="38" customHeight="1">
      <x:c r="A51" s="11"/>
      <x:c r="B51" s="11"/>
      <x:c r="C51" s="13"/>
      <x:c r="D51" s="14"/>
      <x:c r="E51" s="11"/>
      <x:c r="F51" s="21"/>
      <x:c r="G51" s="12" t="str">
        <x:f>IF(B51="","",IF(COUNTIFS('Lineas'!$A$8:$A$107,B51)=1,INDEX('Lineas'!$AA$8:$AA$107,MATCH(B51,'Lineas'!$A$8:$A$107,0)),"Pendiente"))</x:f>
      </x:c>
      <x:c r="H51" s="12" t="str">
        <x:f>IF(B51="","",IF(COUNTIFS('Lineas'!$A$8:$A$107,B51)=1,INDEX('Lineas'!$AB$8:$AB$107,MATCH(B51,'Lineas'!$A$8:$A$107,0)),"Pendiente"))</x:f>
      </x:c>
      <x:c r="I51" s="12" t="str">
        <x:f>IF(COUNTA(A51:F51)=0,"",IF(AND(COUNTIFS('Lineas'!$A$8:$A$107,B51)=1,ABS(SUMIFS('IRPF cobros'!$D$8:$D$107,'IRPF cobros'!$B$8:$B$107,B51))&gt;ABS(IFERROR(INDEX('Lineas'!$O$8:$O$107,MATCH(B51,'Lineas'!$A$8:$A$107,0)),0))+0.01),"Imputación excede línea",IF(COUNTA(A51:F51)=0,"",IF(OR(A51="",OR(ISNUMBER(FIND("*",A51)),ISNUMBER(FIND("?",A51))),COUNTIFS('IRPF cobros'!$A$8:$A$107,A51)&lt;&gt;1),"ID inválido / duplicado",IF(OR(B51="",COUNTIFS('Lineas'!$A$8:$A$107,B51)&lt;&gt;1),"Línea inexistente",IF(OR(NOT(ISNUMBER(C51)),NOT(ISNUMBER(D51)),E51&lt;&gt;"Confirmado",F51=""),"Completar / revisar",IF(INDEX('Lineas'!$Z$8:$Z$107,MATCH(B51,'Lineas'!$A$8:$A$107,0))&lt;&gt;"Revisado","Revisar línea",IF(ROUND(D51,2)&lt;&gt;D51,"Revisar céntimos","Revisado"))))))))</x:f>
      </x:c>
      <x:c r="J51" s="12" t="str">
        <x:f>IF(ISNUMBER(C51),YEAR(C51),"")</x:f>
      </x:c>
      <x:c r="K51" s="12" t="str">
        <x:f>IF(ISNUMBER(C51),INT((MONTH(C51)-1)/3)+1,"")</x:f>
      </x:c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</x:row>
    <x:row r="52" ht="38" customHeight="1">
      <x:c r="A52" s="11"/>
      <x:c r="B52" s="11"/>
      <x:c r="C52" s="13"/>
      <x:c r="D52" s="14"/>
      <x:c r="E52" s="11"/>
      <x:c r="F52" s="21"/>
      <x:c r="G52" s="12" t="str">
        <x:f>IF(B52="","",IF(COUNTIFS('Lineas'!$A$8:$A$107,B52)=1,INDEX('Lineas'!$AA$8:$AA$107,MATCH(B52,'Lineas'!$A$8:$A$107,0)),"Pendiente"))</x:f>
      </x:c>
      <x:c r="H52" s="12" t="str">
        <x:f>IF(B52="","",IF(COUNTIFS('Lineas'!$A$8:$A$107,B52)=1,INDEX('Lineas'!$AB$8:$AB$107,MATCH(B52,'Lineas'!$A$8:$A$107,0)),"Pendiente"))</x:f>
      </x:c>
      <x:c r="I52" s="12" t="str">
        <x:f>IF(COUNTA(A52:F52)=0,"",IF(AND(COUNTIFS('Lineas'!$A$8:$A$107,B52)=1,ABS(SUMIFS('IRPF cobros'!$D$8:$D$107,'IRPF cobros'!$B$8:$B$107,B52))&gt;ABS(IFERROR(INDEX('Lineas'!$O$8:$O$107,MATCH(B52,'Lineas'!$A$8:$A$107,0)),0))+0.01),"Imputación excede línea",IF(COUNTA(A52:F52)=0,"",IF(OR(A52="",OR(ISNUMBER(FIND("*",A52)),ISNUMBER(FIND("?",A52))),COUNTIFS('IRPF cobros'!$A$8:$A$107,A52)&lt;&gt;1),"ID inválido / duplicado",IF(OR(B52="",COUNTIFS('Lineas'!$A$8:$A$107,B52)&lt;&gt;1),"Línea inexistente",IF(OR(NOT(ISNUMBER(C52)),NOT(ISNUMBER(D52)),E52&lt;&gt;"Confirmado",F52=""),"Completar / revisar",IF(INDEX('Lineas'!$Z$8:$Z$107,MATCH(B52,'Lineas'!$A$8:$A$107,0))&lt;&gt;"Revisado","Revisar línea",IF(ROUND(D52,2)&lt;&gt;D52,"Revisar céntimos","Revisado"))))))))</x:f>
      </x:c>
      <x:c r="J52" s="12" t="str">
        <x:f>IF(ISNUMBER(C52),YEAR(C52),"")</x:f>
      </x:c>
      <x:c r="K52" s="12" t="str">
        <x:f>IF(ISNUMBER(C52),INT((MONTH(C52)-1)/3)+1,"")</x:f>
      </x:c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</x:row>
    <x:row r="53" ht="38" customHeight="1">
      <x:c r="A53" s="11"/>
      <x:c r="B53" s="11"/>
      <x:c r="C53" s="13"/>
      <x:c r="D53" s="14"/>
      <x:c r="E53" s="11"/>
      <x:c r="F53" s="21"/>
      <x:c r="G53" s="12" t="str">
        <x:f>IF(B53="","",IF(COUNTIFS('Lineas'!$A$8:$A$107,B53)=1,INDEX('Lineas'!$AA$8:$AA$107,MATCH(B53,'Lineas'!$A$8:$A$107,0)),"Pendiente"))</x:f>
      </x:c>
      <x:c r="H53" s="12" t="str">
        <x:f>IF(B53="","",IF(COUNTIFS('Lineas'!$A$8:$A$107,B53)=1,INDEX('Lineas'!$AB$8:$AB$107,MATCH(B53,'Lineas'!$A$8:$A$107,0)),"Pendiente"))</x:f>
      </x:c>
      <x:c r="I53" s="12" t="str">
        <x:f>IF(COUNTA(A53:F53)=0,"",IF(AND(COUNTIFS('Lineas'!$A$8:$A$107,B53)=1,ABS(SUMIFS('IRPF cobros'!$D$8:$D$107,'IRPF cobros'!$B$8:$B$107,B53))&gt;ABS(IFERROR(INDEX('Lineas'!$O$8:$O$107,MATCH(B53,'Lineas'!$A$8:$A$107,0)),0))+0.01),"Imputación excede línea",IF(COUNTA(A53:F53)=0,"",IF(OR(A53="",OR(ISNUMBER(FIND("*",A53)),ISNUMBER(FIND("?",A53))),COUNTIFS('IRPF cobros'!$A$8:$A$107,A53)&lt;&gt;1),"ID inválido / duplicado",IF(OR(B53="",COUNTIFS('Lineas'!$A$8:$A$107,B53)&lt;&gt;1),"Línea inexistente",IF(OR(NOT(ISNUMBER(C53)),NOT(ISNUMBER(D53)),E53&lt;&gt;"Confirmado",F53=""),"Completar / revisar",IF(INDEX('Lineas'!$Z$8:$Z$107,MATCH(B53,'Lineas'!$A$8:$A$107,0))&lt;&gt;"Revisado","Revisar línea",IF(ROUND(D53,2)&lt;&gt;D53,"Revisar céntimos","Revisado"))))))))</x:f>
      </x:c>
      <x:c r="J53" s="12" t="str">
        <x:f>IF(ISNUMBER(C53),YEAR(C53),"")</x:f>
      </x:c>
      <x:c r="K53" s="12" t="str">
        <x:f>IF(ISNUMBER(C53),INT((MONTH(C53)-1)/3)+1,"")</x:f>
      </x:c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</x:row>
    <x:row r="54" ht="38" customHeight="1">
      <x:c r="A54" s="11"/>
      <x:c r="B54" s="11"/>
      <x:c r="C54" s="13"/>
      <x:c r="D54" s="14"/>
      <x:c r="E54" s="11"/>
      <x:c r="F54" s="21"/>
      <x:c r="G54" s="12" t="str">
        <x:f>IF(B54="","",IF(COUNTIFS('Lineas'!$A$8:$A$107,B54)=1,INDEX('Lineas'!$AA$8:$AA$107,MATCH(B54,'Lineas'!$A$8:$A$107,0)),"Pendiente"))</x:f>
      </x:c>
      <x:c r="H54" s="12" t="str">
        <x:f>IF(B54="","",IF(COUNTIFS('Lineas'!$A$8:$A$107,B54)=1,INDEX('Lineas'!$AB$8:$AB$107,MATCH(B54,'Lineas'!$A$8:$A$107,0)),"Pendiente"))</x:f>
      </x:c>
      <x:c r="I54" s="12" t="str">
        <x:f>IF(COUNTA(A54:F54)=0,"",IF(AND(COUNTIFS('Lineas'!$A$8:$A$107,B54)=1,ABS(SUMIFS('IRPF cobros'!$D$8:$D$107,'IRPF cobros'!$B$8:$B$107,B54))&gt;ABS(IFERROR(INDEX('Lineas'!$O$8:$O$107,MATCH(B54,'Lineas'!$A$8:$A$107,0)),0))+0.01),"Imputación excede línea",IF(COUNTA(A54:F54)=0,"",IF(OR(A54="",OR(ISNUMBER(FIND("*",A54)),ISNUMBER(FIND("?",A54))),COUNTIFS('IRPF cobros'!$A$8:$A$107,A54)&lt;&gt;1),"ID inválido / duplicado",IF(OR(B54="",COUNTIFS('Lineas'!$A$8:$A$107,B54)&lt;&gt;1),"Línea inexistente",IF(OR(NOT(ISNUMBER(C54)),NOT(ISNUMBER(D54)),E54&lt;&gt;"Confirmado",F54=""),"Completar / revisar",IF(INDEX('Lineas'!$Z$8:$Z$107,MATCH(B54,'Lineas'!$A$8:$A$107,0))&lt;&gt;"Revisado","Revisar línea",IF(ROUND(D54,2)&lt;&gt;D54,"Revisar céntimos","Revisado"))))))))</x:f>
      </x:c>
      <x:c r="J54" s="12" t="str">
        <x:f>IF(ISNUMBER(C54),YEAR(C54),"")</x:f>
      </x:c>
      <x:c r="K54" s="12" t="str">
        <x:f>IF(ISNUMBER(C54),INT((MONTH(C54)-1)/3)+1,"")</x:f>
      </x:c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</x:row>
    <x:row r="55" ht="38" customHeight="1">
      <x:c r="A55" s="11"/>
      <x:c r="B55" s="11"/>
      <x:c r="C55" s="13"/>
      <x:c r="D55" s="14"/>
      <x:c r="E55" s="11"/>
      <x:c r="F55" s="21"/>
      <x:c r="G55" s="12" t="str">
        <x:f>IF(B55="","",IF(COUNTIFS('Lineas'!$A$8:$A$107,B55)=1,INDEX('Lineas'!$AA$8:$AA$107,MATCH(B55,'Lineas'!$A$8:$A$107,0)),"Pendiente"))</x:f>
      </x:c>
      <x:c r="H55" s="12" t="str">
        <x:f>IF(B55="","",IF(COUNTIFS('Lineas'!$A$8:$A$107,B55)=1,INDEX('Lineas'!$AB$8:$AB$107,MATCH(B55,'Lineas'!$A$8:$A$107,0)),"Pendiente"))</x:f>
      </x:c>
      <x:c r="I55" s="12" t="str">
        <x:f>IF(COUNTA(A55:F55)=0,"",IF(AND(COUNTIFS('Lineas'!$A$8:$A$107,B55)=1,ABS(SUMIFS('IRPF cobros'!$D$8:$D$107,'IRPF cobros'!$B$8:$B$107,B55))&gt;ABS(IFERROR(INDEX('Lineas'!$O$8:$O$107,MATCH(B55,'Lineas'!$A$8:$A$107,0)),0))+0.01),"Imputación excede línea",IF(COUNTA(A55:F55)=0,"",IF(OR(A55="",OR(ISNUMBER(FIND("*",A55)),ISNUMBER(FIND("?",A55))),COUNTIFS('IRPF cobros'!$A$8:$A$107,A55)&lt;&gt;1),"ID inválido / duplicado",IF(OR(B55="",COUNTIFS('Lineas'!$A$8:$A$107,B55)&lt;&gt;1),"Línea inexistente",IF(OR(NOT(ISNUMBER(C55)),NOT(ISNUMBER(D55)),E55&lt;&gt;"Confirmado",F55=""),"Completar / revisar",IF(INDEX('Lineas'!$Z$8:$Z$107,MATCH(B55,'Lineas'!$A$8:$A$107,0))&lt;&gt;"Revisado","Revisar línea",IF(ROUND(D55,2)&lt;&gt;D55,"Revisar céntimos","Revisado"))))))))</x:f>
      </x:c>
      <x:c r="J55" s="12" t="str">
        <x:f>IF(ISNUMBER(C55),YEAR(C55),"")</x:f>
      </x:c>
      <x:c r="K55" s="12" t="str">
        <x:f>IF(ISNUMBER(C55),INT((MONTH(C55)-1)/3)+1,"")</x:f>
      </x:c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</x:row>
    <x:row r="56" ht="38" customHeight="1">
      <x:c r="A56" s="11"/>
      <x:c r="B56" s="11"/>
      <x:c r="C56" s="13"/>
      <x:c r="D56" s="14"/>
      <x:c r="E56" s="11"/>
      <x:c r="F56" s="21"/>
      <x:c r="G56" s="12" t="str">
        <x:f>IF(B56="","",IF(COUNTIFS('Lineas'!$A$8:$A$107,B56)=1,INDEX('Lineas'!$AA$8:$AA$107,MATCH(B56,'Lineas'!$A$8:$A$107,0)),"Pendiente"))</x:f>
      </x:c>
      <x:c r="H56" s="12" t="str">
        <x:f>IF(B56="","",IF(COUNTIFS('Lineas'!$A$8:$A$107,B56)=1,INDEX('Lineas'!$AB$8:$AB$107,MATCH(B56,'Lineas'!$A$8:$A$107,0)),"Pendiente"))</x:f>
      </x:c>
      <x:c r="I56" s="12" t="str">
        <x:f>IF(COUNTA(A56:F56)=0,"",IF(AND(COUNTIFS('Lineas'!$A$8:$A$107,B56)=1,ABS(SUMIFS('IRPF cobros'!$D$8:$D$107,'IRPF cobros'!$B$8:$B$107,B56))&gt;ABS(IFERROR(INDEX('Lineas'!$O$8:$O$107,MATCH(B56,'Lineas'!$A$8:$A$107,0)),0))+0.01),"Imputación excede línea",IF(COUNTA(A56:F56)=0,"",IF(OR(A56="",OR(ISNUMBER(FIND("*",A56)),ISNUMBER(FIND("?",A56))),COUNTIFS('IRPF cobros'!$A$8:$A$107,A56)&lt;&gt;1),"ID inválido / duplicado",IF(OR(B56="",COUNTIFS('Lineas'!$A$8:$A$107,B56)&lt;&gt;1),"Línea inexistente",IF(OR(NOT(ISNUMBER(C56)),NOT(ISNUMBER(D56)),E56&lt;&gt;"Confirmado",F56=""),"Completar / revisar",IF(INDEX('Lineas'!$Z$8:$Z$107,MATCH(B56,'Lineas'!$A$8:$A$107,0))&lt;&gt;"Revisado","Revisar línea",IF(ROUND(D56,2)&lt;&gt;D56,"Revisar céntimos","Revisado"))))))))</x:f>
      </x:c>
      <x:c r="J56" s="12" t="str">
        <x:f>IF(ISNUMBER(C56),YEAR(C56),"")</x:f>
      </x:c>
      <x:c r="K56" s="12" t="str">
        <x:f>IF(ISNUMBER(C56),INT((MONTH(C56)-1)/3)+1,"")</x:f>
      </x:c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</x:row>
    <x:row r="57" ht="38" customHeight="1">
      <x:c r="A57" s="11"/>
      <x:c r="B57" s="11"/>
      <x:c r="C57" s="13"/>
      <x:c r="D57" s="14"/>
      <x:c r="E57" s="11"/>
      <x:c r="F57" s="21"/>
      <x:c r="G57" s="12" t="str">
        <x:f>IF(B57="","",IF(COUNTIFS('Lineas'!$A$8:$A$107,B57)=1,INDEX('Lineas'!$AA$8:$AA$107,MATCH(B57,'Lineas'!$A$8:$A$107,0)),"Pendiente"))</x:f>
      </x:c>
      <x:c r="H57" s="12" t="str">
        <x:f>IF(B57="","",IF(COUNTIFS('Lineas'!$A$8:$A$107,B57)=1,INDEX('Lineas'!$AB$8:$AB$107,MATCH(B57,'Lineas'!$A$8:$A$107,0)),"Pendiente"))</x:f>
      </x:c>
      <x:c r="I57" s="12" t="str">
        <x:f>IF(COUNTA(A57:F57)=0,"",IF(AND(COUNTIFS('Lineas'!$A$8:$A$107,B57)=1,ABS(SUMIFS('IRPF cobros'!$D$8:$D$107,'IRPF cobros'!$B$8:$B$107,B57))&gt;ABS(IFERROR(INDEX('Lineas'!$O$8:$O$107,MATCH(B57,'Lineas'!$A$8:$A$107,0)),0))+0.01),"Imputación excede línea",IF(COUNTA(A57:F57)=0,"",IF(OR(A57="",OR(ISNUMBER(FIND("*",A57)),ISNUMBER(FIND("?",A57))),COUNTIFS('IRPF cobros'!$A$8:$A$107,A57)&lt;&gt;1),"ID inválido / duplicado",IF(OR(B57="",COUNTIFS('Lineas'!$A$8:$A$107,B57)&lt;&gt;1),"Línea inexistente",IF(OR(NOT(ISNUMBER(C57)),NOT(ISNUMBER(D57)),E57&lt;&gt;"Confirmado",F57=""),"Completar / revisar",IF(INDEX('Lineas'!$Z$8:$Z$107,MATCH(B57,'Lineas'!$A$8:$A$107,0))&lt;&gt;"Revisado","Revisar línea",IF(ROUND(D57,2)&lt;&gt;D57,"Revisar céntimos","Revisado"))))))))</x:f>
      </x:c>
      <x:c r="J57" s="12" t="str">
        <x:f>IF(ISNUMBER(C57),YEAR(C57),"")</x:f>
      </x:c>
      <x:c r="K57" s="12" t="str">
        <x:f>IF(ISNUMBER(C57),INT((MONTH(C57)-1)/3)+1,"")</x:f>
      </x:c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</x:row>
    <x:row r="58" ht="38" customHeight="1">
      <x:c r="A58" s="11"/>
      <x:c r="B58" s="11"/>
      <x:c r="C58" s="13"/>
      <x:c r="D58" s="14"/>
      <x:c r="E58" s="11"/>
      <x:c r="F58" s="21"/>
      <x:c r="G58" s="12" t="str">
        <x:f>IF(B58="","",IF(COUNTIFS('Lineas'!$A$8:$A$107,B58)=1,INDEX('Lineas'!$AA$8:$AA$107,MATCH(B58,'Lineas'!$A$8:$A$107,0)),"Pendiente"))</x:f>
      </x:c>
      <x:c r="H58" s="12" t="str">
        <x:f>IF(B58="","",IF(COUNTIFS('Lineas'!$A$8:$A$107,B58)=1,INDEX('Lineas'!$AB$8:$AB$107,MATCH(B58,'Lineas'!$A$8:$A$107,0)),"Pendiente"))</x:f>
      </x:c>
      <x:c r="I58" s="12" t="str">
        <x:f>IF(COUNTA(A58:F58)=0,"",IF(AND(COUNTIFS('Lineas'!$A$8:$A$107,B58)=1,ABS(SUMIFS('IRPF cobros'!$D$8:$D$107,'IRPF cobros'!$B$8:$B$107,B58))&gt;ABS(IFERROR(INDEX('Lineas'!$O$8:$O$107,MATCH(B58,'Lineas'!$A$8:$A$107,0)),0))+0.01),"Imputación excede línea",IF(COUNTA(A58:F58)=0,"",IF(OR(A58="",OR(ISNUMBER(FIND("*",A58)),ISNUMBER(FIND("?",A58))),COUNTIFS('IRPF cobros'!$A$8:$A$107,A58)&lt;&gt;1),"ID inválido / duplicado",IF(OR(B58="",COUNTIFS('Lineas'!$A$8:$A$107,B58)&lt;&gt;1),"Línea inexistente",IF(OR(NOT(ISNUMBER(C58)),NOT(ISNUMBER(D58)),E58&lt;&gt;"Confirmado",F58=""),"Completar / revisar",IF(INDEX('Lineas'!$Z$8:$Z$107,MATCH(B58,'Lineas'!$A$8:$A$107,0))&lt;&gt;"Revisado","Revisar línea",IF(ROUND(D58,2)&lt;&gt;D58,"Revisar céntimos","Revisado"))))))))</x:f>
      </x:c>
      <x:c r="J58" s="12" t="str">
        <x:f>IF(ISNUMBER(C58),YEAR(C58),"")</x:f>
      </x:c>
      <x:c r="K58" s="12" t="str">
        <x:f>IF(ISNUMBER(C58),INT((MONTH(C58)-1)/3)+1,"")</x:f>
      </x:c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</x:row>
    <x:row r="59" ht="38" customHeight="1">
      <x:c r="A59" s="11"/>
      <x:c r="B59" s="11"/>
      <x:c r="C59" s="13"/>
      <x:c r="D59" s="14"/>
      <x:c r="E59" s="11"/>
      <x:c r="F59" s="21"/>
      <x:c r="G59" s="12" t="str">
        <x:f>IF(B59="","",IF(COUNTIFS('Lineas'!$A$8:$A$107,B59)=1,INDEX('Lineas'!$AA$8:$AA$107,MATCH(B59,'Lineas'!$A$8:$A$107,0)),"Pendiente"))</x:f>
      </x:c>
      <x:c r="H59" s="12" t="str">
        <x:f>IF(B59="","",IF(COUNTIFS('Lineas'!$A$8:$A$107,B59)=1,INDEX('Lineas'!$AB$8:$AB$107,MATCH(B59,'Lineas'!$A$8:$A$107,0)),"Pendiente"))</x:f>
      </x:c>
      <x:c r="I59" s="12" t="str">
        <x:f>IF(COUNTA(A59:F59)=0,"",IF(AND(COUNTIFS('Lineas'!$A$8:$A$107,B59)=1,ABS(SUMIFS('IRPF cobros'!$D$8:$D$107,'IRPF cobros'!$B$8:$B$107,B59))&gt;ABS(IFERROR(INDEX('Lineas'!$O$8:$O$107,MATCH(B59,'Lineas'!$A$8:$A$107,0)),0))+0.01),"Imputación excede línea",IF(COUNTA(A59:F59)=0,"",IF(OR(A59="",OR(ISNUMBER(FIND("*",A59)),ISNUMBER(FIND("?",A59))),COUNTIFS('IRPF cobros'!$A$8:$A$107,A59)&lt;&gt;1),"ID inválido / duplicado",IF(OR(B59="",COUNTIFS('Lineas'!$A$8:$A$107,B59)&lt;&gt;1),"Línea inexistente",IF(OR(NOT(ISNUMBER(C59)),NOT(ISNUMBER(D59)),E59&lt;&gt;"Confirmado",F59=""),"Completar / revisar",IF(INDEX('Lineas'!$Z$8:$Z$107,MATCH(B59,'Lineas'!$A$8:$A$107,0))&lt;&gt;"Revisado","Revisar línea",IF(ROUND(D59,2)&lt;&gt;D59,"Revisar céntimos","Revisado"))))))))</x:f>
      </x:c>
      <x:c r="J59" s="12" t="str">
        <x:f>IF(ISNUMBER(C59),YEAR(C59),"")</x:f>
      </x:c>
      <x:c r="K59" s="12" t="str">
        <x:f>IF(ISNUMBER(C59),INT((MONTH(C59)-1)/3)+1,"")</x:f>
      </x:c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</x:row>
    <x:row r="60" ht="38" customHeight="1">
      <x:c r="A60" s="11"/>
      <x:c r="B60" s="11"/>
      <x:c r="C60" s="13"/>
      <x:c r="D60" s="14"/>
      <x:c r="E60" s="11"/>
      <x:c r="F60" s="21"/>
      <x:c r="G60" s="12" t="str">
        <x:f>IF(B60="","",IF(COUNTIFS('Lineas'!$A$8:$A$107,B60)=1,INDEX('Lineas'!$AA$8:$AA$107,MATCH(B60,'Lineas'!$A$8:$A$107,0)),"Pendiente"))</x:f>
      </x:c>
      <x:c r="H60" s="12" t="str">
        <x:f>IF(B60="","",IF(COUNTIFS('Lineas'!$A$8:$A$107,B60)=1,INDEX('Lineas'!$AB$8:$AB$107,MATCH(B60,'Lineas'!$A$8:$A$107,0)),"Pendiente"))</x:f>
      </x:c>
      <x:c r="I60" s="12" t="str">
        <x:f>IF(COUNTA(A60:F60)=0,"",IF(AND(COUNTIFS('Lineas'!$A$8:$A$107,B60)=1,ABS(SUMIFS('IRPF cobros'!$D$8:$D$107,'IRPF cobros'!$B$8:$B$107,B60))&gt;ABS(IFERROR(INDEX('Lineas'!$O$8:$O$107,MATCH(B60,'Lineas'!$A$8:$A$107,0)),0))+0.01),"Imputación excede línea",IF(COUNTA(A60:F60)=0,"",IF(OR(A60="",OR(ISNUMBER(FIND("*",A60)),ISNUMBER(FIND("?",A60))),COUNTIFS('IRPF cobros'!$A$8:$A$107,A60)&lt;&gt;1),"ID inválido / duplicado",IF(OR(B60="",COUNTIFS('Lineas'!$A$8:$A$107,B60)&lt;&gt;1),"Línea inexistente",IF(OR(NOT(ISNUMBER(C60)),NOT(ISNUMBER(D60)),E60&lt;&gt;"Confirmado",F60=""),"Completar / revisar",IF(INDEX('Lineas'!$Z$8:$Z$107,MATCH(B60,'Lineas'!$A$8:$A$107,0))&lt;&gt;"Revisado","Revisar línea",IF(ROUND(D60,2)&lt;&gt;D60,"Revisar céntimos","Revisado"))))))))</x:f>
      </x:c>
      <x:c r="J60" s="12" t="str">
        <x:f>IF(ISNUMBER(C60),YEAR(C60),"")</x:f>
      </x:c>
      <x:c r="K60" s="12" t="str">
        <x:f>IF(ISNUMBER(C60),INT((MONTH(C60)-1)/3)+1,"")</x:f>
      </x:c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</x:row>
    <x:row r="61" ht="38" customHeight="1">
      <x:c r="A61" s="11"/>
      <x:c r="B61" s="11"/>
      <x:c r="C61" s="13"/>
      <x:c r="D61" s="14"/>
      <x:c r="E61" s="11"/>
      <x:c r="F61" s="21"/>
      <x:c r="G61" s="12" t="str">
        <x:f>IF(B61="","",IF(COUNTIFS('Lineas'!$A$8:$A$107,B61)=1,INDEX('Lineas'!$AA$8:$AA$107,MATCH(B61,'Lineas'!$A$8:$A$107,0)),"Pendiente"))</x:f>
      </x:c>
      <x:c r="H61" s="12" t="str">
        <x:f>IF(B61="","",IF(COUNTIFS('Lineas'!$A$8:$A$107,B61)=1,INDEX('Lineas'!$AB$8:$AB$107,MATCH(B61,'Lineas'!$A$8:$A$107,0)),"Pendiente"))</x:f>
      </x:c>
      <x:c r="I61" s="12" t="str">
        <x:f>IF(COUNTA(A61:F61)=0,"",IF(AND(COUNTIFS('Lineas'!$A$8:$A$107,B61)=1,ABS(SUMIFS('IRPF cobros'!$D$8:$D$107,'IRPF cobros'!$B$8:$B$107,B61))&gt;ABS(IFERROR(INDEX('Lineas'!$O$8:$O$107,MATCH(B61,'Lineas'!$A$8:$A$107,0)),0))+0.01),"Imputación excede línea",IF(COUNTA(A61:F61)=0,"",IF(OR(A61="",OR(ISNUMBER(FIND("*",A61)),ISNUMBER(FIND("?",A61))),COUNTIFS('IRPF cobros'!$A$8:$A$107,A61)&lt;&gt;1),"ID inválido / duplicado",IF(OR(B61="",COUNTIFS('Lineas'!$A$8:$A$107,B61)&lt;&gt;1),"Línea inexistente",IF(OR(NOT(ISNUMBER(C61)),NOT(ISNUMBER(D61)),E61&lt;&gt;"Confirmado",F61=""),"Completar / revisar",IF(INDEX('Lineas'!$Z$8:$Z$107,MATCH(B61,'Lineas'!$A$8:$A$107,0))&lt;&gt;"Revisado","Revisar línea",IF(ROUND(D61,2)&lt;&gt;D61,"Revisar céntimos","Revisado"))))))))</x:f>
      </x:c>
      <x:c r="J61" s="12" t="str">
        <x:f>IF(ISNUMBER(C61),YEAR(C61),"")</x:f>
      </x:c>
      <x:c r="K61" s="12" t="str">
        <x:f>IF(ISNUMBER(C61),INT((MONTH(C61)-1)/3)+1,"")</x:f>
      </x:c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</x:row>
    <x:row r="62" ht="38" customHeight="1">
      <x:c r="A62" s="11"/>
      <x:c r="B62" s="11"/>
      <x:c r="C62" s="13"/>
      <x:c r="D62" s="14"/>
      <x:c r="E62" s="11"/>
      <x:c r="F62" s="21"/>
      <x:c r="G62" s="12" t="str">
        <x:f>IF(B62="","",IF(COUNTIFS('Lineas'!$A$8:$A$107,B62)=1,INDEX('Lineas'!$AA$8:$AA$107,MATCH(B62,'Lineas'!$A$8:$A$107,0)),"Pendiente"))</x:f>
      </x:c>
      <x:c r="H62" s="12" t="str">
        <x:f>IF(B62="","",IF(COUNTIFS('Lineas'!$A$8:$A$107,B62)=1,INDEX('Lineas'!$AB$8:$AB$107,MATCH(B62,'Lineas'!$A$8:$A$107,0)),"Pendiente"))</x:f>
      </x:c>
      <x:c r="I62" s="12" t="str">
        <x:f>IF(COUNTA(A62:F62)=0,"",IF(AND(COUNTIFS('Lineas'!$A$8:$A$107,B62)=1,ABS(SUMIFS('IRPF cobros'!$D$8:$D$107,'IRPF cobros'!$B$8:$B$107,B62))&gt;ABS(IFERROR(INDEX('Lineas'!$O$8:$O$107,MATCH(B62,'Lineas'!$A$8:$A$107,0)),0))+0.01),"Imputación excede línea",IF(COUNTA(A62:F62)=0,"",IF(OR(A62="",OR(ISNUMBER(FIND("*",A62)),ISNUMBER(FIND("?",A62))),COUNTIFS('IRPF cobros'!$A$8:$A$107,A62)&lt;&gt;1),"ID inválido / duplicado",IF(OR(B62="",COUNTIFS('Lineas'!$A$8:$A$107,B62)&lt;&gt;1),"Línea inexistente",IF(OR(NOT(ISNUMBER(C62)),NOT(ISNUMBER(D62)),E62&lt;&gt;"Confirmado",F62=""),"Completar / revisar",IF(INDEX('Lineas'!$Z$8:$Z$107,MATCH(B62,'Lineas'!$A$8:$A$107,0))&lt;&gt;"Revisado","Revisar línea",IF(ROUND(D62,2)&lt;&gt;D62,"Revisar céntimos","Revisado"))))))))</x:f>
      </x:c>
      <x:c r="J62" s="12" t="str">
        <x:f>IF(ISNUMBER(C62),YEAR(C62),"")</x:f>
      </x:c>
      <x:c r="K62" s="12" t="str">
        <x:f>IF(ISNUMBER(C62),INT((MONTH(C62)-1)/3)+1,"")</x:f>
      </x:c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</x:row>
    <x:row r="63" ht="38" customHeight="1">
      <x:c r="A63" s="11"/>
      <x:c r="B63" s="11"/>
      <x:c r="C63" s="13"/>
      <x:c r="D63" s="14"/>
      <x:c r="E63" s="11"/>
      <x:c r="F63" s="21"/>
      <x:c r="G63" s="12" t="str">
        <x:f>IF(B63="","",IF(COUNTIFS('Lineas'!$A$8:$A$107,B63)=1,INDEX('Lineas'!$AA$8:$AA$107,MATCH(B63,'Lineas'!$A$8:$A$107,0)),"Pendiente"))</x:f>
      </x:c>
      <x:c r="H63" s="12" t="str">
        <x:f>IF(B63="","",IF(COUNTIFS('Lineas'!$A$8:$A$107,B63)=1,INDEX('Lineas'!$AB$8:$AB$107,MATCH(B63,'Lineas'!$A$8:$A$107,0)),"Pendiente"))</x:f>
      </x:c>
      <x:c r="I63" s="12" t="str">
        <x:f>IF(COUNTA(A63:F63)=0,"",IF(AND(COUNTIFS('Lineas'!$A$8:$A$107,B63)=1,ABS(SUMIFS('IRPF cobros'!$D$8:$D$107,'IRPF cobros'!$B$8:$B$107,B63))&gt;ABS(IFERROR(INDEX('Lineas'!$O$8:$O$107,MATCH(B63,'Lineas'!$A$8:$A$107,0)),0))+0.01),"Imputación excede línea",IF(COUNTA(A63:F63)=0,"",IF(OR(A63="",OR(ISNUMBER(FIND("*",A63)),ISNUMBER(FIND("?",A63))),COUNTIFS('IRPF cobros'!$A$8:$A$107,A63)&lt;&gt;1),"ID inválido / duplicado",IF(OR(B63="",COUNTIFS('Lineas'!$A$8:$A$107,B63)&lt;&gt;1),"Línea inexistente",IF(OR(NOT(ISNUMBER(C63)),NOT(ISNUMBER(D63)),E63&lt;&gt;"Confirmado",F63=""),"Completar / revisar",IF(INDEX('Lineas'!$Z$8:$Z$107,MATCH(B63,'Lineas'!$A$8:$A$107,0))&lt;&gt;"Revisado","Revisar línea",IF(ROUND(D63,2)&lt;&gt;D63,"Revisar céntimos","Revisado"))))))))</x:f>
      </x:c>
      <x:c r="J63" s="12" t="str">
        <x:f>IF(ISNUMBER(C63),YEAR(C63),"")</x:f>
      </x:c>
      <x:c r="K63" s="12" t="str">
        <x:f>IF(ISNUMBER(C63),INT((MONTH(C63)-1)/3)+1,"")</x:f>
      </x:c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</x:row>
    <x:row r="64" ht="38" customHeight="1">
      <x:c r="A64" s="11"/>
      <x:c r="B64" s="11"/>
      <x:c r="C64" s="13"/>
      <x:c r="D64" s="14"/>
      <x:c r="E64" s="11"/>
      <x:c r="F64" s="21"/>
      <x:c r="G64" s="12" t="str">
        <x:f>IF(B64="","",IF(COUNTIFS('Lineas'!$A$8:$A$107,B64)=1,INDEX('Lineas'!$AA$8:$AA$107,MATCH(B64,'Lineas'!$A$8:$A$107,0)),"Pendiente"))</x:f>
      </x:c>
      <x:c r="H64" s="12" t="str">
        <x:f>IF(B64="","",IF(COUNTIFS('Lineas'!$A$8:$A$107,B64)=1,INDEX('Lineas'!$AB$8:$AB$107,MATCH(B64,'Lineas'!$A$8:$A$107,0)),"Pendiente"))</x:f>
      </x:c>
      <x:c r="I64" s="12" t="str">
        <x:f>IF(COUNTA(A64:F64)=0,"",IF(AND(COUNTIFS('Lineas'!$A$8:$A$107,B64)=1,ABS(SUMIFS('IRPF cobros'!$D$8:$D$107,'IRPF cobros'!$B$8:$B$107,B64))&gt;ABS(IFERROR(INDEX('Lineas'!$O$8:$O$107,MATCH(B64,'Lineas'!$A$8:$A$107,0)),0))+0.01),"Imputación excede línea",IF(COUNTA(A64:F64)=0,"",IF(OR(A64="",OR(ISNUMBER(FIND("*",A64)),ISNUMBER(FIND("?",A64))),COUNTIFS('IRPF cobros'!$A$8:$A$107,A64)&lt;&gt;1),"ID inválido / duplicado",IF(OR(B64="",COUNTIFS('Lineas'!$A$8:$A$107,B64)&lt;&gt;1),"Línea inexistente",IF(OR(NOT(ISNUMBER(C64)),NOT(ISNUMBER(D64)),E64&lt;&gt;"Confirmado",F64=""),"Completar / revisar",IF(INDEX('Lineas'!$Z$8:$Z$107,MATCH(B64,'Lineas'!$A$8:$A$107,0))&lt;&gt;"Revisado","Revisar línea",IF(ROUND(D64,2)&lt;&gt;D64,"Revisar céntimos","Revisado"))))))))</x:f>
      </x:c>
      <x:c r="J64" s="12" t="str">
        <x:f>IF(ISNUMBER(C64),YEAR(C64),"")</x:f>
      </x:c>
      <x:c r="K64" s="12" t="str">
        <x:f>IF(ISNUMBER(C64),INT((MONTH(C64)-1)/3)+1,"")</x:f>
      </x:c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</x:row>
    <x:row r="65" ht="38" customHeight="1">
      <x:c r="A65" s="11"/>
      <x:c r="B65" s="11"/>
      <x:c r="C65" s="13"/>
      <x:c r="D65" s="14"/>
      <x:c r="E65" s="11"/>
      <x:c r="F65" s="21"/>
      <x:c r="G65" s="12" t="str">
        <x:f>IF(B65="","",IF(COUNTIFS('Lineas'!$A$8:$A$107,B65)=1,INDEX('Lineas'!$AA$8:$AA$107,MATCH(B65,'Lineas'!$A$8:$A$107,0)),"Pendiente"))</x:f>
      </x:c>
      <x:c r="H65" s="12" t="str">
        <x:f>IF(B65="","",IF(COUNTIFS('Lineas'!$A$8:$A$107,B65)=1,INDEX('Lineas'!$AB$8:$AB$107,MATCH(B65,'Lineas'!$A$8:$A$107,0)),"Pendiente"))</x:f>
      </x:c>
      <x:c r="I65" s="12" t="str">
        <x:f>IF(COUNTA(A65:F65)=0,"",IF(AND(COUNTIFS('Lineas'!$A$8:$A$107,B65)=1,ABS(SUMIFS('IRPF cobros'!$D$8:$D$107,'IRPF cobros'!$B$8:$B$107,B65))&gt;ABS(IFERROR(INDEX('Lineas'!$O$8:$O$107,MATCH(B65,'Lineas'!$A$8:$A$107,0)),0))+0.01),"Imputación excede línea",IF(COUNTA(A65:F65)=0,"",IF(OR(A65="",OR(ISNUMBER(FIND("*",A65)),ISNUMBER(FIND("?",A65))),COUNTIFS('IRPF cobros'!$A$8:$A$107,A65)&lt;&gt;1),"ID inválido / duplicado",IF(OR(B65="",COUNTIFS('Lineas'!$A$8:$A$107,B65)&lt;&gt;1),"Línea inexistente",IF(OR(NOT(ISNUMBER(C65)),NOT(ISNUMBER(D65)),E65&lt;&gt;"Confirmado",F65=""),"Completar / revisar",IF(INDEX('Lineas'!$Z$8:$Z$107,MATCH(B65,'Lineas'!$A$8:$A$107,0))&lt;&gt;"Revisado","Revisar línea",IF(ROUND(D65,2)&lt;&gt;D65,"Revisar céntimos","Revisado"))))))))</x:f>
      </x:c>
      <x:c r="J65" s="12" t="str">
        <x:f>IF(ISNUMBER(C65),YEAR(C65),"")</x:f>
      </x:c>
      <x:c r="K65" s="12" t="str">
        <x:f>IF(ISNUMBER(C65),INT((MONTH(C65)-1)/3)+1,"")</x:f>
      </x:c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</x:row>
    <x:row r="66" ht="38" customHeight="1">
      <x:c r="A66" s="11"/>
      <x:c r="B66" s="11"/>
      <x:c r="C66" s="13"/>
      <x:c r="D66" s="14"/>
      <x:c r="E66" s="11"/>
      <x:c r="F66" s="21"/>
      <x:c r="G66" s="12" t="str">
        <x:f>IF(B66="","",IF(COUNTIFS('Lineas'!$A$8:$A$107,B66)=1,INDEX('Lineas'!$AA$8:$AA$107,MATCH(B66,'Lineas'!$A$8:$A$107,0)),"Pendiente"))</x:f>
      </x:c>
      <x:c r="H66" s="12" t="str">
        <x:f>IF(B66="","",IF(COUNTIFS('Lineas'!$A$8:$A$107,B66)=1,INDEX('Lineas'!$AB$8:$AB$107,MATCH(B66,'Lineas'!$A$8:$A$107,0)),"Pendiente"))</x:f>
      </x:c>
      <x:c r="I66" s="12" t="str">
        <x:f>IF(COUNTA(A66:F66)=0,"",IF(AND(COUNTIFS('Lineas'!$A$8:$A$107,B66)=1,ABS(SUMIFS('IRPF cobros'!$D$8:$D$107,'IRPF cobros'!$B$8:$B$107,B66))&gt;ABS(IFERROR(INDEX('Lineas'!$O$8:$O$107,MATCH(B66,'Lineas'!$A$8:$A$107,0)),0))+0.01),"Imputación excede línea",IF(COUNTA(A66:F66)=0,"",IF(OR(A66="",OR(ISNUMBER(FIND("*",A66)),ISNUMBER(FIND("?",A66))),COUNTIFS('IRPF cobros'!$A$8:$A$107,A66)&lt;&gt;1),"ID inválido / duplicado",IF(OR(B66="",COUNTIFS('Lineas'!$A$8:$A$107,B66)&lt;&gt;1),"Línea inexistente",IF(OR(NOT(ISNUMBER(C66)),NOT(ISNUMBER(D66)),E66&lt;&gt;"Confirmado",F66=""),"Completar / revisar",IF(INDEX('Lineas'!$Z$8:$Z$107,MATCH(B66,'Lineas'!$A$8:$A$107,0))&lt;&gt;"Revisado","Revisar línea",IF(ROUND(D66,2)&lt;&gt;D66,"Revisar céntimos","Revisado"))))))))</x:f>
      </x:c>
      <x:c r="J66" s="12" t="str">
        <x:f>IF(ISNUMBER(C66),YEAR(C66),"")</x:f>
      </x:c>
      <x:c r="K66" s="12" t="str">
        <x:f>IF(ISNUMBER(C66),INT((MONTH(C66)-1)/3)+1,"")</x:f>
      </x:c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</x:row>
    <x:row r="67" ht="38" customHeight="1">
      <x:c r="A67" s="11"/>
      <x:c r="B67" s="11"/>
      <x:c r="C67" s="13"/>
      <x:c r="D67" s="14"/>
      <x:c r="E67" s="11"/>
      <x:c r="F67" s="21"/>
      <x:c r="G67" s="12" t="str">
        <x:f>IF(B67="","",IF(COUNTIFS('Lineas'!$A$8:$A$107,B67)=1,INDEX('Lineas'!$AA$8:$AA$107,MATCH(B67,'Lineas'!$A$8:$A$107,0)),"Pendiente"))</x:f>
      </x:c>
      <x:c r="H67" s="12" t="str">
        <x:f>IF(B67="","",IF(COUNTIFS('Lineas'!$A$8:$A$107,B67)=1,INDEX('Lineas'!$AB$8:$AB$107,MATCH(B67,'Lineas'!$A$8:$A$107,0)),"Pendiente"))</x:f>
      </x:c>
      <x:c r="I67" s="12" t="str">
        <x:f>IF(COUNTA(A67:F67)=0,"",IF(AND(COUNTIFS('Lineas'!$A$8:$A$107,B67)=1,ABS(SUMIFS('IRPF cobros'!$D$8:$D$107,'IRPF cobros'!$B$8:$B$107,B67))&gt;ABS(IFERROR(INDEX('Lineas'!$O$8:$O$107,MATCH(B67,'Lineas'!$A$8:$A$107,0)),0))+0.01),"Imputación excede línea",IF(COUNTA(A67:F67)=0,"",IF(OR(A67="",OR(ISNUMBER(FIND("*",A67)),ISNUMBER(FIND("?",A67))),COUNTIFS('IRPF cobros'!$A$8:$A$107,A67)&lt;&gt;1),"ID inválido / duplicado",IF(OR(B67="",COUNTIFS('Lineas'!$A$8:$A$107,B67)&lt;&gt;1),"Línea inexistente",IF(OR(NOT(ISNUMBER(C67)),NOT(ISNUMBER(D67)),E67&lt;&gt;"Confirmado",F67=""),"Completar / revisar",IF(INDEX('Lineas'!$Z$8:$Z$107,MATCH(B67,'Lineas'!$A$8:$A$107,0))&lt;&gt;"Revisado","Revisar línea",IF(ROUND(D67,2)&lt;&gt;D67,"Revisar céntimos","Revisado"))))))))</x:f>
      </x:c>
      <x:c r="J67" s="12" t="str">
        <x:f>IF(ISNUMBER(C67),YEAR(C67),"")</x:f>
      </x:c>
      <x:c r="K67" s="12" t="str">
        <x:f>IF(ISNUMBER(C67),INT((MONTH(C67)-1)/3)+1,"")</x:f>
      </x:c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</x:row>
    <x:row r="68" ht="38" customHeight="1">
      <x:c r="A68" s="11"/>
      <x:c r="B68" s="11"/>
      <x:c r="C68" s="13"/>
      <x:c r="D68" s="14"/>
      <x:c r="E68" s="11"/>
      <x:c r="F68" s="21"/>
      <x:c r="G68" s="12" t="str">
        <x:f>IF(B68="","",IF(COUNTIFS('Lineas'!$A$8:$A$107,B68)=1,INDEX('Lineas'!$AA$8:$AA$107,MATCH(B68,'Lineas'!$A$8:$A$107,0)),"Pendiente"))</x:f>
      </x:c>
      <x:c r="H68" s="12" t="str">
        <x:f>IF(B68="","",IF(COUNTIFS('Lineas'!$A$8:$A$107,B68)=1,INDEX('Lineas'!$AB$8:$AB$107,MATCH(B68,'Lineas'!$A$8:$A$107,0)),"Pendiente"))</x:f>
      </x:c>
      <x:c r="I68" s="12" t="str">
        <x:f>IF(COUNTA(A68:F68)=0,"",IF(AND(COUNTIFS('Lineas'!$A$8:$A$107,B68)=1,ABS(SUMIFS('IRPF cobros'!$D$8:$D$107,'IRPF cobros'!$B$8:$B$107,B68))&gt;ABS(IFERROR(INDEX('Lineas'!$O$8:$O$107,MATCH(B68,'Lineas'!$A$8:$A$107,0)),0))+0.01),"Imputación excede línea",IF(COUNTA(A68:F68)=0,"",IF(OR(A68="",OR(ISNUMBER(FIND("*",A68)),ISNUMBER(FIND("?",A68))),COUNTIFS('IRPF cobros'!$A$8:$A$107,A68)&lt;&gt;1),"ID inválido / duplicado",IF(OR(B68="",COUNTIFS('Lineas'!$A$8:$A$107,B68)&lt;&gt;1),"Línea inexistente",IF(OR(NOT(ISNUMBER(C68)),NOT(ISNUMBER(D68)),E68&lt;&gt;"Confirmado",F68=""),"Completar / revisar",IF(INDEX('Lineas'!$Z$8:$Z$107,MATCH(B68,'Lineas'!$A$8:$A$107,0))&lt;&gt;"Revisado","Revisar línea",IF(ROUND(D68,2)&lt;&gt;D68,"Revisar céntimos","Revisado"))))))))</x:f>
      </x:c>
      <x:c r="J68" s="12" t="str">
        <x:f>IF(ISNUMBER(C68),YEAR(C68),"")</x:f>
      </x:c>
      <x:c r="K68" s="12" t="str">
        <x:f>IF(ISNUMBER(C68),INT((MONTH(C68)-1)/3)+1,"")</x:f>
      </x:c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</x:row>
    <x:row r="69" ht="38" customHeight="1">
      <x:c r="A69" s="11"/>
      <x:c r="B69" s="11"/>
      <x:c r="C69" s="13"/>
      <x:c r="D69" s="14"/>
      <x:c r="E69" s="11"/>
      <x:c r="F69" s="21"/>
      <x:c r="G69" s="12" t="str">
        <x:f>IF(B69="","",IF(COUNTIFS('Lineas'!$A$8:$A$107,B69)=1,INDEX('Lineas'!$AA$8:$AA$107,MATCH(B69,'Lineas'!$A$8:$A$107,0)),"Pendiente"))</x:f>
      </x:c>
      <x:c r="H69" s="12" t="str">
        <x:f>IF(B69="","",IF(COUNTIFS('Lineas'!$A$8:$A$107,B69)=1,INDEX('Lineas'!$AB$8:$AB$107,MATCH(B69,'Lineas'!$A$8:$A$107,0)),"Pendiente"))</x:f>
      </x:c>
      <x:c r="I69" s="12" t="str">
        <x:f>IF(COUNTA(A69:F69)=0,"",IF(AND(COUNTIFS('Lineas'!$A$8:$A$107,B69)=1,ABS(SUMIFS('IRPF cobros'!$D$8:$D$107,'IRPF cobros'!$B$8:$B$107,B69))&gt;ABS(IFERROR(INDEX('Lineas'!$O$8:$O$107,MATCH(B69,'Lineas'!$A$8:$A$107,0)),0))+0.01),"Imputación excede línea",IF(COUNTA(A69:F69)=0,"",IF(OR(A69="",OR(ISNUMBER(FIND("*",A69)),ISNUMBER(FIND("?",A69))),COUNTIFS('IRPF cobros'!$A$8:$A$107,A69)&lt;&gt;1),"ID inválido / duplicado",IF(OR(B69="",COUNTIFS('Lineas'!$A$8:$A$107,B69)&lt;&gt;1),"Línea inexistente",IF(OR(NOT(ISNUMBER(C69)),NOT(ISNUMBER(D69)),E69&lt;&gt;"Confirmado",F69=""),"Completar / revisar",IF(INDEX('Lineas'!$Z$8:$Z$107,MATCH(B69,'Lineas'!$A$8:$A$107,0))&lt;&gt;"Revisado","Revisar línea",IF(ROUND(D69,2)&lt;&gt;D69,"Revisar céntimos","Revisado"))))))))</x:f>
      </x:c>
      <x:c r="J69" s="12" t="str">
        <x:f>IF(ISNUMBER(C69),YEAR(C69),"")</x:f>
      </x:c>
      <x:c r="K69" s="12" t="str">
        <x:f>IF(ISNUMBER(C69),INT((MONTH(C69)-1)/3)+1,"")</x:f>
      </x:c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</x:row>
    <x:row r="70" ht="38" customHeight="1">
      <x:c r="A70" s="11"/>
      <x:c r="B70" s="11"/>
      <x:c r="C70" s="13"/>
      <x:c r="D70" s="14"/>
      <x:c r="E70" s="11"/>
      <x:c r="F70" s="21"/>
      <x:c r="G70" s="12" t="str">
        <x:f>IF(B70="","",IF(COUNTIFS('Lineas'!$A$8:$A$107,B70)=1,INDEX('Lineas'!$AA$8:$AA$107,MATCH(B70,'Lineas'!$A$8:$A$107,0)),"Pendiente"))</x:f>
      </x:c>
      <x:c r="H70" s="12" t="str">
        <x:f>IF(B70="","",IF(COUNTIFS('Lineas'!$A$8:$A$107,B70)=1,INDEX('Lineas'!$AB$8:$AB$107,MATCH(B70,'Lineas'!$A$8:$A$107,0)),"Pendiente"))</x:f>
      </x:c>
      <x:c r="I70" s="12" t="str">
        <x:f>IF(COUNTA(A70:F70)=0,"",IF(AND(COUNTIFS('Lineas'!$A$8:$A$107,B70)=1,ABS(SUMIFS('IRPF cobros'!$D$8:$D$107,'IRPF cobros'!$B$8:$B$107,B70))&gt;ABS(IFERROR(INDEX('Lineas'!$O$8:$O$107,MATCH(B70,'Lineas'!$A$8:$A$107,0)),0))+0.01),"Imputación excede línea",IF(COUNTA(A70:F70)=0,"",IF(OR(A70="",OR(ISNUMBER(FIND("*",A70)),ISNUMBER(FIND("?",A70))),COUNTIFS('IRPF cobros'!$A$8:$A$107,A70)&lt;&gt;1),"ID inválido / duplicado",IF(OR(B70="",COUNTIFS('Lineas'!$A$8:$A$107,B70)&lt;&gt;1),"Línea inexistente",IF(OR(NOT(ISNUMBER(C70)),NOT(ISNUMBER(D70)),E70&lt;&gt;"Confirmado",F70=""),"Completar / revisar",IF(INDEX('Lineas'!$Z$8:$Z$107,MATCH(B70,'Lineas'!$A$8:$A$107,0))&lt;&gt;"Revisado","Revisar línea",IF(ROUND(D70,2)&lt;&gt;D70,"Revisar céntimos","Revisado"))))))))</x:f>
      </x:c>
      <x:c r="J70" s="12" t="str">
        <x:f>IF(ISNUMBER(C70),YEAR(C70),"")</x:f>
      </x:c>
      <x:c r="K70" s="12" t="str">
        <x:f>IF(ISNUMBER(C70),INT((MONTH(C70)-1)/3)+1,"")</x:f>
      </x:c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</x:row>
    <x:row r="71" ht="38" customHeight="1">
      <x:c r="A71" s="11"/>
      <x:c r="B71" s="11"/>
      <x:c r="C71" s="13"/>
      <x:c r="D71" s="14"/>
      <x:c r="E71" s="11"/>
      <x:c r="F71" s="21"/>
      <x:c r="G71" s="12" t="str">
        <x:f>IF(B71="","",IF(COUNTIFS('Lineas'!$A$8:$A$107,B71)=1,INDEX('Lineas'!$AA$8:$AA$107,MATCH(B71,'Lineas'!$A$8:$A$107,0)),"Pendiente"))</x:f>
      </x:c>
      <x:c r="H71" s="12" t="str">
        <x:f>IF(B71="","",IF(COUNTIFS('Lineas'!$A$8:$A$107,B71)=1,INDEX('Lineas'!$AB$8:$AB$107,MATCH(B71,'Lineas'!$A$8:$A$107,0)),"Pendiente"))</x:f>
      </x:c>
      <x:c r="I71" s="12" t="str">
        <x:f>IF(COUNTA(A71:F71)=0,"",IF(AND(COUNTIFS('Lineas'!$A$8:$A$107,B71)=1,ABS(SUMIFS('IRPF cobros'!$D$8:$D$107,'IRPF cobros'!$B$8:$B$107,B71))&gt;ABS(IFERROR(INDEX('Lineas'!$O$8:$O$107,MATCH(B71,'Lineas'!$A$8:$A$107,0)),0))+0.01),"Imputación excede línea",IF(COUNTA(A71:F71)=0,"",IF(OR(A71="",OR(ISNUMBER(FIND("*",A71)),ISNUMBER(FIND("?",A71))),COUNTIFS('IRPF cobros'!$A$8:$A$107,A71)&lt;&gt;1),"ID inválido / duplicado",IF(OR(B71="",COUNTIFS('Lineas'!$A$8:$A$107,B71)&lt;&gt;1),"Línea inexistente",IF(OR(NOT(ISNUMBER(C71)),NOT(ISNUMBER(D71)),E71&lt;&gt;"Confirmado",F71=""),"Completar / revisar",IF(INDEX('Lineas'!$Z$8:$Z$107,MATCH(B71,'Lineas'!$A$8:$A$107,0))&lt;&gt;"Revisado","Revisar línea",IF(ROUND(D71,2)&lt;&gt;D71,"Revisar céntimos","Revisado"))))))))</x:f>
      </x:c>
      <x:c r="J71" s="12" t="str">
        <x:f>IF(ISNUMBER(C71),YEAR(C71),"")</x:f>
      </x:c>
      <x:c r="K71" s="12" t="str">
        <x:f>IF(ISNUMBER(C71),INT((MONTH(C71)-1)/3)+1,"")</x:f>
      </x:c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</x:row>
    <x:row r="72" ht="38" customHeight="1">
      <x:c r="A72" s="11"/>
      <x:c r="B72" s="11"/>
      <x:c r="C72" s="13"/>
      <x:c r="D72" s="14"/>
      <x:c r="E72" s="11"/>
      <x:c r="F72" s="21"/>
      <x:c r="G72" s="12" t="str">
        <x:f>IF(B72="","",IF(COUNTIFS('Lineas'!$A$8:$A$107,B72)=1,INDEX('Lineas'!$AA$8:$AA$107,MATCH(B72,'Lineas'!$A$8:$A$107,0)),"Pendiente"))</x:f>
      </x:c>
      <x:c r="H72" s="12" t="str">
        <x:f>IF(B72="","",IF(COUNTIFS('Lineas'!$A$8:$A$107,B72)=1,INDEX('Lineas'!$AB$8:$AB$107,MATCH(B72,'Lineas'!$A$8:$A$107,0)),"Pendiente"))</x:f>
      </x:c>
      <x:c r="I72" s="12" t="str">
        <x:f>IF(COUNTA(A72:F72)=0,"",IF(AND(COUNTIFS('Lineas'!$A$8:$A$107,B72)=1,ABS(SUMIFS('IRPF cobros'!$D$8:$D$107,'IRPF cobros'!$B$8:$B$107,B72))&gt;ABS(IFERROR(INDEX('Lineas'!$O$8:$O$107,MATCH(B72,'Lineas'!$A$8:$A$107,0)),0))+0.01),"Imputación excede línea",IF(COUNTA(A72:F72)=0,"",IF(OR(A72="",OR(ISNUMBER(FIND("*",A72)),ISNUMBER(FIND("?",A72))),COUNTIFS('IRPF cobros'!$A$8:$A$107,A72)&lt;&gt;1),"ID inválido / duplicado",IF(OR(B72="",COUNTIFS('Lineas'!$A$8:$A$107,B72)&lt;&gt;1),"Línea inexistente",IF(OR(NOT(ISNUMBER(C72)),NOT(ISNUMBER(D72)),E72&lt;&gt;"Confirmado",F72=""),"Completar / revisar",IF(INDEX('Lineas'!$Z$8:$Z$107,MATCH(B72,'Lineas'!$A$8:$A$107,0))&lt;&gt;"Revisado","Revisar línea",IF(ROUND(D72,2)&lt;&gt;D72,"Revisar céntimos","Revisado"))))))))</x:f>
      </x:c>
      <x:c r="J72" s="12" t="str">
        <x:f>IF(ISNUMBER(C72),YEAR(C72),"")</x:f>
      </x:c>
      <x:c r="K72" s="12" t="str">
        <x:f>IF(ISNUMBER(C72),INT((MONTH(C72)-1)/3)+1,"")</x:f>
      </x:c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</x:row>
    <x:row r="73" ht="38" customHeight="1">
      <x:c r="A73" s="11"/>
      <x:c r="B73" s="11"/>
      <x:c r="C73" s="13"/>
      <x:c r="D73" s="14"/>
      <x:c r="E73" s="11"/>
      <x:c r="F73" s="21"/>
      <x:c r="G73" s="12" t="str">
        <x:f>IF(B73="","",IF(COUNTIFS('Lineas'!$A$8:$A$107,B73)=1,INDEX('Lineas'!$AA$8:$AA$107,MATCH(B73,'Lineas'!$A$8:$A$107,0)),"Pendiente"))</x:f>
      </x:c>
      <x:c r="H73" s="12" t="str">
        <x:f>IF(B73="","",IF(COUNTIFS('Lineas'!$A$8:$A$107,B73)=1,INDEX('Lineas'!$AB$8:$AB$107,MATCH(B73,'Lineas'!$A$8:$A$107,0)),"Pendiente"))</x:f>
      </x:c>
      <x:c r="I73" s="12" t="str">
        <x:f>IF(COUNTA(A73:F73)=0,"",IF(AND(COUNTIFS('Lineas'!$A$8:$A$107,B73)=1,ABS(SUMIFS('IRPF cobros'!$D$8:$D$107,'IRPF cobros'!$B$8:$B$107,B73))&gt;ABS(IFERROR(INDEX('Lineas'!$O$8:$O$107,MATCH(B73,'Lineas'!$A$8:$A$107,0)),0))+0.01),"Imputación excede línea",IF(COUNTA(A73:F73)=0,"",IF(OR(A73="",OR(ISNUMBER(FIND("*",A73)),ISNUMBER(FIND("?",A73))),COUNTIFS('IRPF cobros'!$A$8:$A$107,A73)&lt;&gt;1),"ID inválido / duplicado",IF(OR(B73="",COUNTIFS('Lineas'!$A$8:$A$107,B73)&lt;&gt;1),"Línea inexistente",IF(OR(NOT(ISNUMBER(C73)),NOT(ISNUMBER(D73)),E73&lt;&gt;"Confirmado",F73=""),"Completar / revisar",IF(INDEX('Lineas'!$Z$8:$Z$107,MATCH(B73,'Lineas'!$A$8:$A$107,0))&lt;&gt;"Revisado","Revisar línea",IF(ROUND(D73,2)&lt;&gt;D73,"Revisar céntimos","Revisado"))))))))</x:f>
      </x:c>
      <x:c r="J73" s="12" t="str">
        <x:f>IF(ISNUMBER(C73),YEAR(C73),"")</x:f>
      </x:c>
      <x:c r="K73" s="12" t="str">
        <x:f>IF(ISNUMBER(C73),INT((MONTH(C73)-1)/3)+1,"")</x:f>
      </x:c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</x:row>
    <x:row r="74" ht="38" customHeight="1">
      <x:c r="A74" s="11"/>
      <x:c r="B74" s="11"/>
      <x:c r="C74" s="13"/>
      <x:c r="D74" s="14"/>
      <x:c r="E74" s="11"/>
      <x:c r="F74" s="21"/>
      <x:c r="G74" s="12" t="str">
        <x:f>IF(B74="","",IF(COUNTIFS('Lineas'!$A$8:$A$107,B74)=1,INDEX('Lineas'!$AA$8:$AA$107,MATCH(B74,'Lineas'!$A$8:$A$107,0)),"Pendiente"))</x:f>
      </x:c>
      <x:c r="H74" s="12" t="str">
        <x:f>IF(B74="","",IF(COUNTIFS('Lineas'!$A$8:$A$107,B74)=1,INDEX('Lineas'!$AB$8:$AB$107,MATCH(B74,'Lineas'!$A$8:$A$107,0)),"Pendiente"))</x:f>
      </x:c>
      <x:c r="I74" s="12" t="str">
        <x:f>IF(COUNTA(A74:F74)=0,"",IF(AND(COUNTIFS('Lineas'!$A$8:$A$107,B74)=1,ABS(SUMIFS('IRPF cobros'!$D$8:$D$107,'IRPF cobros'!$B$8:$B$107,B74))&gt;ABS(IFERROR(INDEX('Lineas'!$O$8:$O$107,MATCH(B74,'Lineas'!$A$8:$A$107,0)),0))+0.01),"Imputación excede línea",IF(COUNTA(A74:F74)=0,"",IF(OR(A74="",OR(ISNUMBER(FIND("*",A74)),ISNUMBER(FIND("?",A74))),COUNTIFS('IRPF cobros'!$A$8:$A$107,A74)&lt;&gt;1),"ID inválido / duplicado",IF(OR(B74="",COUNTIFS('Lineas'!$A$8:$A$107,B74)&lt;&gt;1),"Línea inexistente",IF(OR(NOT(ISNUMBER(C74)),NOT(ISNUMBER(D74)),E74&lt;&gt;"Confirmado",F74=""),"Completar / revisar",IF(INDEX('Lineas'!$Z$8:$Z$107,MATCH(B74,'Lineas'!$A$8:$A$107,0))&lt;&gt;"Revisado","Revisar línea",IF(ROUND(D74,2)&lt;&gt;D74,"Revisar céntimos","Revisado"))))))))</x:f>
      </x:c>
      <x:c r="J74" s="12" t="str">
        <x:f>IF(ISNUMBER(C74),YEAR(C74),"")</x:f>
      </x:c>
      <x:c r="K74" s="12" t="str">
        <x:f>IF(ISNUMBER(C74),INT((MONTH(C74)-1)/3)+1,"")</x:f>
      </x:c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</x:row>
    <x:row r="75" ht="38" customHeight="1">
      <x:c r="A75" s="11"/>
      <x:c r="B75" s="11"/>
      <x:c r="C75" s="13"/>
      <x:c r="D75" s="14"/>
      <x:c r="E75" s="11"/>
      <x:c r="F75" s="21"/>
      <x:c r="G75" s="12" t="str">
        <x:f>IF(B75="","",IF(COUNTIFS('Lineas'!$A$8:$A$107,B75)=1,INDEX('Lineas'!$AA$8:$AA$107,MATCH(B75,'Lineas'!$A$8:$A$107,0)),"Pendiente"))</x:f>
      </x:c>
      <x:c r="H75" s="12" t="str">
        <x:f>IF(B75="","",IF(COUNTIFS('Lineas'!$A$8:$A$107,B75)=1,INDEX('Lineas'!$AB$8:$AB$107,MATCH(B75,'Lineas'!$A$8:$A$107,0)),"Pendiente"))</x:f>
      </x:c>
      <x:c r="I75" s="12" t="str">
        <x:f>IF(COUNTA(A75:F75)=0,"",IF(AND(COUNTIFS('Lineas'!$A$8:$A$107,B75)=1,ABS(SUMIFS('IRPF cobros'!$D$8:$D$107,'IRPF cobros'!$B$8:$B$107,B75))&gt;ABS(IFERROR(INDEX('Lineas'!$O$8:$O$107,MATCH(B75,'Lineas'!$A$8:$A$107,0)),0))+0.01),"Imputación excede línea",IF(COUNTA(A75:F75)=0,"",IF(OR(A75="",OR(ISNUMBER(FIND("*",A75)),ISNUMBER(FIND("?",A75))),COUNTIFS('IRPF cobros'!$A$8:$A$107,A75)&lt;&gt;1),"ID inválido / duplicado",IF(OR(B75="",COUNTIFS('Lineas'!$A$8:$A$107,B75)&lt;&gt;1),"Línea inexistente",IF(OR(NOT(ISNUMBER(C75)),NOT(ISNUMBER(D75)),E75&lt;&gt;"Confirmado",F75=""),"Completar / revisar",IF(INDEX('Lineas'!$Z$8:$Z$107,MATCH(B75,'Lineas'!$A$8:$A$107,0))&lt;&gt;"Revisado","Revisar línea",IF(ROUND(D75,2)&lt;&gt;D75,"Revisar céntimos","Revisado"))))))))</x:f>
      </x:c>
      <x:c r="J75" s="12" t="str">
        <x:f>IF(ISNUMBER(C75),YEAR(C75),"")</x:f>
      </x:c>
      <x:c r="K75" s="12" t="str">
        <x:f>IF(ISNUMBER(C75),INT((MONTH(C75)-1)/3)+1,"")</x:f>
      </x:c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</x:row>
    <x:row r="76" ht="38" customHeight="1">
      <x:c r="A76" s="11"/>
      <x:c r="B76" s="11"/>
      <x:c r="C76" s="13"/>
      <x:c r="D76" s="14"/>
      <x:c r="E76" s="11"/>
      <x:c r="F76" s="21"/>
      <x:c r="G76" s="12" t="str">
        <x:f>IF(B76="","",IF(COUNTIFS('Lineas'!$A$8:$A$107,B76)=1,INDEX('Lineas'!$AA$8:$AA$107,MATCH(B76,'Lineas'!$A$8:$A$107,0)),"Pendiente"))</x:f>
      </x:c>
      <x:c r="H76" s="12" t="str">
        <x:f>IF(B76="","",IF(COUNTIFS('Lineas'!$A$8:$A$107,B76)=1,INDEX('Lineas'!$AB$8:$AB$107,MATCH(B76,'Lineas'!$A$8:$A$107,0)),"Pendiente"))</x:f>
      </x:c>
      <x:c r="I76" s="12" t="str">
        <x:f>IF(COUNTA(A76:F76)=0,"",IF(AND(COUNTIFS('Lineas'!$A$8:$A$107,B76)=1,ABS(SUMIFS('IRPF cobros'!$D$8:$D$107,'IRPF cobros'!$B$8:$B$107,B76))&gt;ABS(IFERROR(INDEX('Lineas'!$O$8:$O$107,MATCH(B76,'Lineas'!$A$8:$A$107,0)),0))+0.01),"Imputación excede línea",IF(COUNTA(A76:F76)=0,"",IF(OR(A76="",OR(ISNUMBER(FIND("*",A76)),ISNUMBER(FIND("?",A76))),COUNTIFS('IRPF cobros'!$A$8:$A$107,A76)&lt;&gt;1),"ID inválido / duplicado",IF(OR(B76="",COUNTIFS('Lineas'!$A$8:$A$107,B76)&lt;&gt;1),"Línea inexistente",IF(OR(NOT(ISNUMBER(C76)),NOT(ISNUMBER(D76)),E76&lt;&gt;"Confirmado",F76=""),"Completar / revisar",IF(INDEX('Lineas'!$Z$8:$Z$107,MATCH(B76,'Lineas'!$A$8:$A$107,0))&lt;&gt;"Revisado","Revisar línea",IF(ROUND(D76,2)&lt;&gt;D76,"Revisar céntimos","Revisado"))))))))</x:f>
      </x:c>
      <x:c r="J76" s="12" t="str">
        <x:f>IF(ISNUMBER(C76),YEAR(C76),"")</x:f>
      </x:c>
      <x:c r="K76" s="12" t="str">
        <x:f>IF(ISNUMBER(C76),INT((MONTH(C76)-1)/3)+1,"")</x:f>
      </x:c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</x:row>
    <x:row r="77" ht="38" customHeight="1">
      <x:c r="A77" s="11"/>
      <x:c r="B77" s="11"/>
      <x:c r="C77" s="13"/>
      <x:c r="D77" s="14"/>
      <x:c r="E77" s="11"/>
      <x:c r="F77" s="21"/>
      <x:c r="G77" s="12" t="str">
        <x:f>IF(B77="","",IF(COUNTIFS('Lineas'!$A$8:$A$107,B77)=1,INDEX('Lineas'!$AA$8:$AA$107,MATCH(B77,'Lineas'!$A$8:$A$107,0)),"Pendiente"))</x:f>
      </x:c>
      <x:c r="H77" s="12" t="str">
        <x:f>IF(B77="","",IF(COUNTIFS('Lineas'!$A$8:$A$107,B77)=1,INDEX('Lineas'!$AB$8:$AB$107,MATCH(B77,'Lineas'!$A$8:$A$107,0)),"Pendiente"))</x:f>
      </x:c>
      <x:c r="I77" s="12" t="str">
        <x:f>IF(COUNTA(A77:F77)=0,"",IF(AND(COUNTIFS('Lineas'!$A$8:$A$107,B77)=1,ABS(SUMIFS('IRPF cobros'!$D$8:$D$107,'IRPF cobros'!$B$8:$B$107,B77))&gt;ABS(IFERROR(INDEX('Lineas'!$O$8:$O$107,MATCH(B77,'Lineas'!$A$8:$A$107,0)),0))+0.01),"Imputación excede línea",IF(COUNTA(A77:F77)=0,"",IF(OR(A77="",OR(ISNUMBER(FIND("*",A77)),ISNUMBER(FIND("?",A77))),COUNTIFS('IRPF cobros'!$A$8:$A$107,A77)&lt;&gt;1),"ID inválido / duplicado",IF(OR(B77="",COUNTIFS('Lineas'!$A$8:$A$107,B77)&lt;&gt;1),"Línea inexistente",IF(OR(NOT(ISNUMBER(C77)),NOT(ISNUMBER(D77)),E77&lt;&gt;"Confirmado",F77=""),"Completar / revisar",IF(INDEX('Lineas'!$Z$8:$Z$107,MATCH(B77,'Lineas'!$A$8:$A$107,0))&lt;&gt;"Revisado","Revisar línea",IF(ROUND(D77,2)&lt;&gt;D77,"Revisar céntimos","Revisado"))))))))</x:f>
      </x:c>
      <x:c r="J77" s="12" t="str">
        <x:f>IF(ISNUMBER(C77),YEAR(C77),"")</x:f>
      </x:c>
      <x:c r="K77" s="12" t="str">
        <x:f>IF(ISNUMBER(C77),INT((MONTH(C77)-1)/3)+1,"")</x:f>
      </x:c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</x:row>
    <x:row r="78" ht="38" customHeight="1">
      <x:c r="A78" s="11"/>
      <x:c r="B78" s="11"/>
      <x:c r="C78" s="13"/>
      <x:c r="D78" s="14"/>
      <x:c r="E78" s="11"/>
      <x:c r="F78" s="21"/>
      <x:c r="G78" s="12" t="str">
        <x:f>IF(B78="","",IF(COUNTIFS('Lineas'!$A$8:$A$107,B78)=1,INDEX('Lineas'!$AA$8:$AA$107,MATCH(B78,'Lineas'!$A$8:$A$107,0)),"Pendiente"))</x:f>
      </x:c>
      <x:c r="H78" s="12" t="str">
        <x:f>IF(B78="","",IF(COUNTIFS('Lineas'!$A$8:$A$107,B78)=1,INDEX('Lineas'!$AB$8:$AB$107,MATCH(B78,'Lineas'!$A$8:$A$107,0)),"Pendiente"))</x:f>
      </x:c>
      <x:c r="I78" s="12" t="str">
        <x:f>IF(COUNTA(A78:F78)=0,"",IF(AND(COUNTIFS('Lineas'!$A$8:$A$107,B78)=1,ABS(SUMIFS('IRPF cobros'!$D$8:$D$107,'IRPF cobros'!$B$8:$B$107,B78))&gt;ABS(IFERROR(INDEX('Lineas'!$O$8:$O$107,MATCH(B78,'Lineas'!$A$8:$A$107,0)),0))+0.01),"Imputación excede línea",IF(COUNTA(A78:F78)=0,"",IF(OR(A78="",OR(ISNUMBER(FIND("*",A78)),ISNUMBER(FIND("?",A78))),COUNTIFS('IRPF cobros'!$A$8:$A$107,A78)&lt;&gt;1),"ID inválido / duplicado",IF(OR(B78="",COUNTIFS('Lineas'!$A$8:$A$107,B78)&lt;&gt;1),"Línea inexistente",IF(OR(NOT(ISNUMBER(C78)),NOT(ISNUMBER(D78)),E78&lt;&gt;"Confirmado",F78=""),"Completar / revisar",IF(INDEX('Lineas'!$Z$8:$Z$107,MATCH(B78,'Lineas'!$A$8:$A$107,0))&lt;&gt;"Revisado","Revisar línea",IF(ROUND(D78,2)&lt;&gt;D78,"Revisar céntimos","Revisado"))))))))</x:f>
      </x:c>
      <x:c r="J78" s="12" t="str">
        <x:f>IF(ISNUMBER(C78),YEAR(C78),"")</x:f>
      </x:c>
      <x:c r="K78" s="12" t="str">
        <x:f>IF(ISNUMBER(C78),INT((MONTH(C78)-1)/3)+1,"")</x:f>
      </x:c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</x:row>
    <x:row r="79" ht="38" customHeight="1">
      <x:c r="A79" s="11"/>
      <x:c r="B79" s="11"/>
      <x:c r="C79" s="13"/>
      <x:c r="D79" s="14"/>
      <x:c r="E79" s="11"/>
      <x:c r="F79" s="21"/>
      <x:c r="G79" s="12" t="str">
        <x:f>IF(B79="","",IF(COUNTIFS('Lineas'!$A$8:$A$107,B79)=1,INDEX('Lineas'!$AA$8:$AA$107,MATCH(B79,'Lineas'!$A$8:$A$107,0)),"Pendiente"))</x:f>
      </x:c>
      <x:c r="H79" s="12" t="str">
        <x:f>IF(B79="","",IF(COUNTIFS('Lineas'!$A$8:$A$107,B79)=1,INDEX('Lineas'!$AB$8:$AB$107,MATCH(B79,'Lineas'!$A$8:$A$107,0)),"Pendiente"))</x:f>
      </x:c>
      <x:c r="I79" s="12" t="str">
        <x:f>IF(COUNTA(A79:F79)=0,"",IF(AND(COUNTIFS('Lineas'!$A$8:$A$107,B79)=1,ABS(SUMIFS('IRPF cobros'!$D$8:$D$107,'IRPF cobros'!$B$8:$B$107,B79))&gt;ABS(IFERROR(INDEX('Lineas'!$O$8:$O$107,MATCH(B79,'Lineas'!$A$8:$A$107,0)),0))+0.01),"Imputación excede línea",IF(COUNTA(A79:F79)=0,"",IF(OR(A79="",OR(ISNUMBER(FIND("*",A79)),ISNUMBER(FIND("?",A79))),COUNTIFS('IRPF cobros'!$A$8:$A$107,A79)&lt;&gt;1),"ID inválido / duplicado",IF(OR(B79="",COUNTIFS('Lineas'!$A$8:$A$107,B79)&lt;&gt;1),"Línea inexistente",IF(OR(NOT(ISNUMBER(C79)),NOT(ISNUMBER(D79)),E79&lt;&gt;"Confirmado",F79=""),"Completar / revisar",IF(INDEX('Lineas'!$Z$8:$Z$107,MATCH(B79,'Lineas'!$A$8:$A$107,0))&lt;&gt;"Revisado","Revisar línea",IF(ROUND(D79,2)&lt;&gt;D79,"Revisar céntimos","Revisado"))))))))</x:f>
      </x:c>
      <x:c r="J79" s="12" t="str">
        <x:f>IF(ISNUMBER(C79),YEAR(C79),"")</x:f>
      </x:c>
      <x:c r="K79" s="12" t="str">
        <x:f>IF(ISNUMBER(C79),INT((MONTH(C79)-1)/3)+1,"")</x:f>
      </x:c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</x:row>
    <x:row r="80" ht="38" customHeight="1">
      <x:c r="A80" s="11"/>
      <x:c r="B80" s="11"/>
      <x:c r="C80" s="13"/>
      <x:c r="D80" s="14"/>
      <x:c r="E80" s="11"/>
      <x:c r="F80" s="21"/>
      <x:c r="G80" s="12" t="str">
        <x:f>IF(B80="","",IF(COUNTIFS('Lineas'!$A$8:$A$107,B80)=1,INDEX('Lineas'!$AA$8:$AA$107,MATCH(B80,'Lineas'!$A$8:$A$107,0)),"Pendiente"))</x:f>
      </x:c>
      <x:c r="H80" s="12" t="str">
        <x:f>IF(B80="","",IF(COUNTIFS('Lineas'!$A$8:$A$107,B80)=1,INDEX('Lineas'!$AB$8:$AB$107,MATCH(B80,'Lineas'!$A$8:$A$107,0)),"Pendiente"))</x:f>
      </x:c>
      <x:c r="I80" s="12" t="str">
        <x:f>IF(COUNTA(A80:F80)=0,"",IF(AND(COUNTIFS('Lineas'!$A$8:$A$107,B80)=1,ABS(SUMIFS('IRPF cobros'!$D$8:$D$107,'IRPF cobros'!$B$8:$B$107,B80))&gt;ABS(IFERROR(INDEX('Lineas'!$O$8:$O$107,MATCH(B80,'Lineas'!$A$8:$A$107,0)),0))+0.01),"Imputación excede línea",IF(COUNTA(A80:F80)=0,"",IF(OR(A80="",OR(ISNUMBER(FIND("*",A80)),ISNUMBER(FIND("?",A80))),COUNTIFS('IRPF cobros'!$A$8:$A$107,A80)&lt;&gt;1),"ID inválido / duplicado",IF(OR(B80="",COUNTIFS('Lineas'!$A$8:$A$107,B80)&lt;&gt;1),"Línea inexistente",IF(OR(NOT(ISNUMBER(C80)),NOT(ISNUMBER(D80)),E80&lt;&gt;"Confirmado",F80=""),"Completar / revisar",IF(INDEX('Lineas'!$Z$8:$Z$107,MATCH(B80,'Lineas'!$A$8:$A$107,0))&lt;&gt;"Revisado","Revisar línea",IF(ROUND(D80,2)&lt;&gt;D80,"Revisar céntimos","Revisado"))))))))</x:f>
      </x:c>
      <x:c r="J80" s="12" t="str">
        <x:f>IF(ISNUMBER(C80),YEAR(C80),"")</x:f>
      </x:c>
      <x:c r="K80" s="12" t="str">
        <x:f>IF(ISNUMBER(C80),INT((MONTH(C80)-1)/3)+1,"")</x:f>
      </x:c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</x:row>
    <x:row r="81" ht="38" customHeight="1">
      <x:c r="A81" s="11"/>
      <x:c r="B81" s="11"/>
      <x:c r="C81" s="13"/>
      <x:c r="D81" s="14"/>
      <x:c r="E81" s="11"/>
      <x:c r="F81" s="21"/>
      <x:c r="G81" s="12" t="str">
        <x:f>IF(B81="","",IF(COUNTIFS('Lineas'!$A$8:$A$107,B81)=1,INDEX('Lineas'!$AA$8:$AA$107,MATCH(B81,'Lineas'!$A$8:$A$107,0)),"Pendiente"))</x:f>
      </x:c>
      <x:c r="H81" s="12" t="str">
        <x:f>IF(B81="","",IF(COUNTIFS('Lineas'!$A$8:$A$107,B81)=1,INDEX('Lineas'!$AB$8:$AB$107,MATCH(B81,'Lineas'!$A$8:$A$107,0)),"Pendiente"))</x:f>
      </x:c>
      <x:c r="I81" s="12" t="str">
        <x:f>IF(COUNTA(A81:F81)=0,"",IF(AND(COUNTIFS('Lineas'!$A$8:$A$107,B81)=1,ABS(SUMIFS('IRPF cobros'!$D$8:$D$107,'IRPF cobros'!$B$8:$B$107,B81))&gt;ABS(IFERROR(INDEX('Lineas'!$O$8:$O$107,MATCH(B81,'Lineas'!$A$8:$A$107,0)),0))+0.01),"Imputación excede línea",IF(COUNTA(A81:F81)=0,"",IF(OR(A81="",OR(ISNUMBER(FIND("*",A81)),ISNUMBER(FIND("?",A81))),COUNTIFS('IRPF cobros'!$A$8:$A$107,A81)&lt;&gt;1),"ID inválido / duplicado",IF(OR(B81="",COUNTIFS('Lineas'!$A$8:$A$107,B81)&lt;&gt;1),"Línea inexistente",IF(OR(NOT(ISNUMBER(C81)),NOT(ISNUMBER(D81)),E81&lt;&gt;"Confirmado",F81=""),"Completar / revisar",IF(INDEX('Lineas'!$Z$8:$Z$107,MATCH(B81,'Lineas'!$A$8:$A$107,0))&lt;&gt;"Revisado","Revisar línea",IF(ROUND(D81,2)&lt;&gt;D81,"Revisar céntimos","Revisado"))))))))</x:f>
      </x:c>
      <x:c r="J81" s="12" t="str">
        <x:f>IF(ISNUMBER(C81),YEAR(C81),"")</x:f>
      </x:c>
      <x:c r="K81" s="12" t="str">
        <x:f>IF(ISNUMBER(C81),INT((MONTH(C81)-1)/3)+1,"")</x:f>
      </x:c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</x:row>
    <x:row r="82" ht="38" customHeight="1">
      <x:c r="A82" s="11"/>
      <x:c r="B82" s="11"/>
      <x:c r="C82" s="13"/>
      <x:c r="D82" s="14"/>
      <x:c r="E82" s="11"/>
      <x:c r="F82" s="21"/>
      <x:c r="G82" s="12" t="str">
        <x:f>IF(B82="","",IF(COUNTIFS('Lineas'!$A$8:$A$107,B82)=1,INDEX('Lineas'!$AA$8:$AA$107,MATCH(B82,'Lineas'!$A$8:$A$107,0)),"Pendiente"))</x:f>
      </x:c>
      <x:c r="H82" s="12" t="str">
        <x:f>IF(B82="","",IF(COUNTIFS('Lineas'!$A$8:$A$107,B82)=1,INDEX('Lineas'!$AB$8:$AB$107,MATCH(B82,'Lineas'!$A$8:$A$107,0)),"Pendiente"))</x:f>
      </x:c>
      <x:c r="I82" s="12" t="str">
        <x:f>IF(COUNTA(A82:F82)=0,"",IF(AND(COUNTIFS('Lineas'!$A$8:$A$107,B82)=1,ABS(SUMIFS('IRPF cobros'!$D$8:$D$107,'IRPF cobros'!$B$8:$B$107,B82))&gt;ABS(IFERROR(INDEX('Lineas'!$O$8:$O$107,MATCH(B82,'Lineas'!$A$8:$A$107,0)),0))+0.01),"Imputación excede línea",IF(COUNTA(A82:F82)=0,"",IF(OR(A82="",OR(ISNUMBER(FIND("*",A82)),ISNUMBER(FIND("?",A82))),COUNTIFS('IRPF cobros'!$A$8:$A$107,A82)&lt;&gt;1),"ID inválido / duplicado",IF(OR(B82="",COUNTIFS('Lineas'!$A$8:$A$107,B82)&lt;&gt;1),"Línea inexistente",IF(OR(NOT(ISNUMBER(C82)),NOT(ISNUMBER(D82)),E82&lt;&gt;"Confirmado",F82=""),"Completar / revisar",IF(INDEX('Lineas'!$Z$8:$Z$107,MATCH(B82,'Lineas'!$A$8:$A$107,0))&lt;&gt;"Revisado","Revisar línea",IF(ROUND(D82,2)&lt;&gt;D82,"Revisar céntimos","Revisado"))))))))</x:f>
      </x:c>
      <x:c r="J82" s="12" t="str">
        <x:f>IF(ISNUMBER(C82),YEAR(C82),"")</x:f>
      </x:c>
      <x:c r="K82" s="12" t="str">
        <x:f>IF(ISNUMBER(C82),INT((MONTH(C82)-1)/3)+1,"")</x:f>
      </x:c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</x:row>
    <x:row r="83" ht="38" customHeight="1">
      <x:c r="A83" s="11"/>
      <x:c r="B83" s="11"/>
      <x:c r="C83" s="13"/>
      <x:c r="D83" s="14"/>
      <x:c r="E83" s="11"/>
      <x:c r="F83" s="21"/>
      <x:c r="G83" s="12" t="str">
        <x:f>IF(B83="","",IF(COUNTIFS('Lineas'!$A$8:$A$107,B83)=1,INDEX('Lineas'!$AA$8:$AA$107,MATCH(B83,'Lineas'!$A$8:$A$107,0)),"Pendiente"))</x:f>
      </x:c>
      <x:c r="H83" s="12" t="str">
        <x:f>IF(B83="","",IF(COUNTIFS('Lineas'!$A$8:$A$107,B83)=1,INDEX('Lineas'!$AB$8:$AB$107,MATCH(B83,'Lineas'!$A$8:$A$107,0)),"Pendiente"))</x:f>
      </x:c>
      <x:c r="I83" s="12" t="str">
        <x:f>IF(COUNTA(A83:F83)=0,"",IF(AND(COUNTIFS('Lineas'!$A$8:$A$107,B83)=1,ABS(SUMIFS('IRPF cobros'!$D$8:$D$107,'IRPF cobros'!$B$8:$B$107,B83))&gt;ABS(IFERROR(INDEX('Lineas'!$O$8:$O$107,MATCH(B83,'Lineas'!$A$8:$A$107,0)),0))+0.01),"Imputación excede línea",IF(COUNTA(A83:F83)=0,"",IF(OR(A83="",OR(ISNUMBER(FIND("*",A83)),ISNUMBER(FIND("?",A83))),COUNTIFS('IRPF cobros'!$A$8:$A$107,A83)&lt;&gt;1),"ID inválido / duplicado",IF(OR(B83="",COUNTIFS('Lineas'!$A$8:$A$107,B83)&lt;&gt;1),"Línea inexistente",IF(OR(NOT(ISNUMBER(C83)),NOT(ISNUMBER(D83)),E83&lt;&gt;"Confirmado",F83=""),"Completar / revisar",IF(INDEX('Lineas'!$Z$8:$Z$107,MATCH(B83,'Lineas'!$A$8:$A$107,0))&lt;&gt;"Revisado","Revisar línea",IF(ROUND(D83,2)&lt;&gt;D83,"Revisar céntimos","Revisado"))))))))</x:f>
      </x:c>
      <x:c r="J83" s="12" t="str">
        <x:f>IF(ISNUMBER(C83),YEAR(C83),"")</x:f>
      </x:c>
      <x:c r="K83" s="12" t="str">
        <x:f>IF(ISNUMBER(C83),INT((MONTH(C83)-1)/3)+1,"")</x:f>
      </x:c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</x:row>
    <x:row r="84" ht="38" customHeight="1">
      <x:c r="A84" s="11"/>
      <x:c r="B84" s="11"/>
      <x:c r="C84" s="13"/>
      <x:c r="D84" s="14"/>
      <x:c r="E84" s="11"/>
      <x:c r="F84" s="21"/>
      <x:c r="G84" s="12" t="str">
        <x:f>IF(B84="","",IF(COUNTIFS('Lineas'!$A$8:$A$107,B84)=1,INDEX('Lineas'!$AA$8:$AA$107,MATCH(B84,'Lineas'!$A$8:$A$107,0)),"Pendiente"))</x:f>
      </x:c>
      <x:c r="H84" s="12" t="str">
        <x:f>IF(B84="","",IF(COUNTIFS('Lineas'!$A$8:$A$107,B84)=1,INDEX('Lineas'!$AB$8:$AB$107,MATCH(B84,'Lineas'!$A$8:$A$107,0)),"Pendiente"))</x:f>
      </x:c>
      <x:c r="I84" s="12" t="str">
        <x:f>IF(COUNTA(A84:F84)=0,"",IF(AND(COUNTIFS('Lineas'!$A$8:$A$107,B84)=1,ABS(SUMIFS('IRPF cobros'!$D$8:$D$107,'IRPF cobros'!$B$8:$B$107,B84))&gt;ABS(IFERROR(INDEX('Lineas'!$O$8:$O$107,MATCH(B84,'Lineas'!$A$8:$A$107,0)),0))+0.01),"Imputación excede línea",IF(COUNTA(A84:F84)=0,"",IF(OR(A84="",OR(ISNUMBER(FIND("*",A84)),ISNUMBER(FIND("?",A84))),COUNTIFS('IRPF cobros'!$A$8:$A$107,A84)&lt;&gt;1),"ID inválido / duplicado",IF(OR(B84="",COUNTIFS('Lineas'!$A$8:$A$107,B84)&lt;&gt;1),"Línea inexistente",IF(OR(NOT(ISNUMBER(C84)),NOT(ISNUMBER(D84)),E84&lt;&gt;"Confirmado",F84=""),"Completar / revisar",IF(INDEX('Lineas'!$Z$8:$Z$107,MATCH(B84,'Lineas'!$A$8:$A$107,0))&lt;&gt;"Revisado","Revisar línea",IF(ROUND(D84,2)&lt;&gt;D84,"Revisar céntimos","Revisado"))))))))</x:f>
      </x:c>
      <x:c r="J84" s="12" t="str">
        <x:f>IF(ISNUMBER(C84),YEAR(C84),"")</x:f>
      </x:c>
      <x:c r="K84" s="12" t="str">
        <x:f>IF(ISNUMBER(C84),INT((MONTH(C84)-1)/3)+1,"")</x:f>
      </x:c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</x:row>
    <x:row r="85" ht="38" customHeight="1">
      <x:c r="A85" s="11"/>
      <x:c r="B85" s="11"/>
      <x:c r="C85" s="13"/>
      <x:c r="D85" s="14"/>
      <x:c r="E85" s="11"/>
      <x:c r="F85" s="21"/>
      <x:c r="G85" s="12" t="str">
        <x:f>IF(B85="","",IF(COUNTIFS('Lineas'!$A$8:$A$107,B85)=1,INDEX('Lineas'!$AA$8:$AA$107,MATCH(B85,'Lineas'!$A$8:$A$107,0)),"Pendiente"))</x:f>
      </x:c>
      <x:c r="H85" s="12" t="str">
        <x:f>IF(B85="","",IF(COUNTIFS('Lineas'!$A$8:$A$107,B85)=1,INDEX('Lineas'!$AB$8:$AB$107,MATCH(B85,'Lineas'!$A$8:$A$107,0)),"Pendiente"))</x:f>
      </x:c>
      <x:c r="I85" s="12" t="str">
        <x:f>IF(COUNTA(A85:F85)=0,"",IF(AND(COUNTIFS('Lineas'!$A$8:$A$107,B85)=1,ABS(SUMIFS('IRPF cobros'!$D$8:$D$107,'IRPF cobros'!$B$8:$B$107,B85))&gt;ABS(IFERROR(INDEX('Lineas'!$O$8:$O$107,MATCH(B85,'Lineas'!$A$8:$A$107,0)),0))+0.01),"Imputación excede línea",IF(COUNTA(A85:F85)=0,"",IF(OR(A85="",OR(ISNUMBER(FIND("*",A85)),ISNUMBER(FIND("?",A85))),COUNTIFS('IRPF cobros'!$A$8:$A$107,A85)&lt;&gt;1),"ID inválido / duplicado",IF(OR(B85="",COUNTIFS('Lineas'!$A$8:$A$107,B85)&lt;&gt;1),"Línea inexistente",IF(OR(NOT(ISNUMBER(C85)),NOT(ISNUMBER(D85)),E85&lt;&gt;"Confirmado",F85=""),"Completar / revisar",IF(INDEX('Lineas'!$Z$8:$Z$107,MATCH(B85,'Lineas'!$A$8:$A$107,0))&lt;&gt;"Revisado","Revisar línea",IF(ROUND(D85,2)&lt;&gt;D85,"Revisar céntimos","Revisado"))))))))</x:f>
      </x:c>
      <x:c r="J85" s="12" t="str">
        <x:f>IF(ISNUMBER(C85),YEAR(C85),"")</x:f>
      </x:c>
      <x:c r="K85" s="12" t="str">
        <x:f>IF(ISNUMBER(C85),INT((MONTH(C85)-1)/3)+1,"")</x:f>
      </x:c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</x:row>
    <x:row r="86" ht="38" customHeight="1">
      <x:c r="A86" s="11"/>
      <x:c r="B86" s="11"/>
      <x:c r="C86" s="13"/>
      <x:c r="D86" s="14"/>
      <x:c r="E86" s="11"/>
      <x:c r="F86" s="21"/>
      <x:c r="G86" s="12" t="str">
        <x:f>IF(B86="","",IF(COUNTIFS('Lineas'!$A$8:$A$107,B86)=1,INDEX('Lineas'!$AA$8:$AA$107,MATCH(B86,'Lineas'!$A$8:$A$107,0)),"Pendiente"))</x:f>
      </x:c>
      <x:c r="H86" s="12" t="str">
        <x:f>IF(B86="","",IF(COUNTIFS('Lineas'!$A$8:$A$107,B86)=1,INDEX('Lineas'!$AB$8:$AB$107,MATCH(B86,'Lineas'!$A$8:$A$107,0)),"Pendiente"))</x:f>
      </x:c>
      <x:c r="I86" s="12" t="str">
        <x:f>IF(COUNTA(A86:F86)=0,"",IF(AND(COUNTIFS('Lineas'!$A$8:$A$107,B86)=1,ABS(SUMIFS('IRPF cobros'!$D$8:$D$107,'IRPF cobros'!$B$8:$B$107,B86))&gt;ABS(IFERROR(INDEX('Lineas'!$O$8:$O$107,MATCH(B86,'Lineas'!$A$8:$A$107,0)),0))+0.01),"Imputación excede línea",IF(COUNTA(A86:F86)=0,"",IF(OR(A86="",OR(ISNUMBER(FIND("*",A86)),ISNUMBER(FIND("?",A86))),COUNTIFS('IRPF cobros'!$A$8:$A$107,A86)&lt;&gt;1),"ID inválido / duplicado",IF(OR(B86="",COUNTIFS('Lineas'!$A$8:$A$107,B86)&lt;&gt;1),"Línea inexistente",IF(OR(NOT(ISNUMBER(C86)),NOT(ISNUMBER(D86)),E86&lt;&gt;"Confirmado",F86=""),"Completar / revisar",IF(INDEX('Lineas'!$Z$8:$Z$107,MATCH(B86,'Lineas'!$A$8:$A$107,0))&lt;&gt;"Revisado","Revisar línea",IF(ROUND(D86,2)&lt;&gt;D86,"Revisar céntimos","Revisado"))))))))</x:f>
      </x:c>
      <x:c r="J86" s="12" t="str">
        <x:f>IF(ISNUMBER(C86),YEAR(C86),"")</x:f>
      </x:c>
      <x:c r="K86" s="12" t="str">
        <x:f>IF(ISNUMBER(C86),INT((MONTH(C86)-1)/3)+1,"")</x:f>
      </x:c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</x:row>
    <x:row r="87" ht="38" customHeight="1">
      <x:c r="A87" s="11"/>
      <x:c r="B87" s="11"/>
      <x:c r="C87" s="13"/>
      <x:c r="D87" s="14"/>
      <x:c r="E87" s="11"/>
      <x:c r="F87" s="21"/>
      <x:c r="G87" s="12" t="str">
        <x:f>IF(B87="","",IF(COUNTIFS('Lineas'!$A$8:$A$107,B87)=1,INDEX('Lineas'!$AA$8:$AA$107,MATCH(B87,'Lineas'!$A$8:$A$107,0)),"Pendiente"))</x:f>
      </x:c>
      <x:c r="H87" s="12" t="str">
        <x:f>IF(B87="","",IF(COUNTIFS('Lineas'!$A$8:$A$107,B87)=1,INDEX('Lineas'!$AB$8:$AB$107,MATCH(B87,'Lineas'!$A$8:$A$107,0)),"Pendiente"))</x:f>
      </x:c>
      <x:c r="I87" s="12" t="str">
        <x:f>IF(COUNTA(A87:F87)=0,"",IF(AND(COUNTIFS('Lineas'!$A$8:$A$107,B87)=1,ABS(SUMIFS('IRPF cobros'!$D$8:$D$107,'IRPF cobros'!$B$8:$B$107,B87))&gt;ABS(IFERROR(INDEX('Lineas'!$O$8:$O$107,MATCH(B87,'Lineas'!$A$8:$A$107,0)),0))+0.01),"Imputación excede línea",IF(COUNTA(A87:F87)=0,"",IF(OR(A87="",OR(ISNUMBER(FIND("*",A87)),ISNUMBER(FIND("?",A87))),COUNTIFS('IRPF cobros'!$A$8:$A$107,A87)&lt;&gt;1),"ID inválido / duplicado",IF(OR(B87="",COUNTIFS('Lineas'!$A$8:$A$107,B87)&lt;&gt;1),"Línea inexistente",IF(OR(NOT(ISNUMBER(C87)),NOT(ISNUMBER(D87)),E87&lt;&gt;"Confirmado",F87=""),"Completar / revisar",IF(INDEX('Lineas'!$Z$8:$Z$107,MATCH(B87,'Lineas'!$A$8:$A$107,0))&lt;&gt;"Revisado","Revisar línea",IF(ROUND(D87,2)&lt;&gt;D87,"Revisar céntimos","Revisado"))))))))</x:f>
      </x:c>
      <x:c r="J87" s="12" t="str">
        <x:f>IF(ISNUMBER(C87),YEAR(C87),"")</x:f>
      </x:c>
      <x:c r="K87" s="12" t="str">
        <x:f>IF(ISNUMBER(C87),INT((MONTH(C87)-1)/3)+1,"")</x:f>
      </x:c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</x:row>
    <x:row r="88" ht="38" customHeight="1">
      <x:c r="A88" s="11"/>
      <x:c r="B88" s="11"/>
      <x:c r="C88" s="13"/>
      <x:c r="D88" s="14"/>
      <x:c r="E88" s="11"/>
      <x:c r="F88" s="21"/>
      <x:c r="G88" s="12" t="str">
        <x:f>IF(B88="","",IF(COUNTIFS('Lineas'!$A$8:$A$107,B88)=1,INDEX('Lineas'!$AA$8:$AA$107,MATCH(B88,'Lineas'!$A$8:$A$107,0)),"Pendiente"))</x:f>
      </x:c>
      <x:c r="H88" s="12" t="str">
        <x:f>IF(B88="","",IF(COUNTIFS('Lineas'!$A$8:$A$107,B88)=1,INDEX('Lineas'!$AB$8:$AB$107,MATCH(B88,'Lineas'!$A$8:$A$107,0)),"Pendiente"))</x:f>
      </x:c>
      <x:c r="I88" s="12" t="str">
        <x:f>IF(COUNTA(A88:F88)=0,"",IF(AND(COUNTIFS('Lineas'!$A$8:$A$107,B88)=1,ABS(SUMIFS('IRPF cobros'!$D$8:$D$107,'IRPF cobros'!$B$8:$B$107,B88))&gt;ABS(IFERROR(INDEX('Lineas'!$O$8:$O$107,MATCH(B88,'Lineas'!$A$8:$A$107,0)),0))+0.01),"Imputación excede línea",IF(COUNTA(A88:F88)=0,"",IF(OR(A88="",OR(ISNUMBER(FIND("*",A88)),ISNUMBER(FIND("?",A88))),COUNTIFS('IRPF cobros'!$A$8:$A$107,A88)&lt;&gt;1),"ID inválido / duplicado",IF(OR(B88="",COUNTIFS('Lineas'!$A$8:$A$107,B88)&lt;&gt;1),"Línea inexistente",IF(OR(NOT(ISNUMBER(C88)),NOT(ISNUMBER(D88)),E88&lt;&gt;"Confirmado",F88=""),"Completar / revisar",IF(INDEX('Lineas'!$Z$8:$Z$107,MATCH(B88,'Lineas'!$A$8:$A$107,0))&lt;&gt;"Revisado","Revisar línea",IF(ROUND(D88,2)&lt;&gt;D88,"Revisar céntimos","Revisado"))))))))</x:f>
      </x:c>
      <x:c r="J88" s="12" t="str">
        <x:f>IF(ISNUMBER(C88),YEAR(C88),"")</x:f>
      </x:c>
      <x:c r="K88" s="12" t="str">
        <x:f>IF(ISNUMBER(C88),INT((MONTH(C88)-1)/3)+1,"")</x:f>
      </x:c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</x:row>
    <x:row r="89" ht="38" customHeight="1">
      <x:c r="A89" s="11"/>
      <x:c r="B89" s="11"/>
      <x:c r="C89" s="13"/>
      <x:c r="D89" s="14"/>
      <x:c r="E89" s="11"/>
      <x:c r="F89" s="21"/>
      <x:c r="G89" s="12" t="str">
        <x:f>IF(B89="","",IF(COUNTIFS('Lineas'!$A$8:$A$107,B89)=1,INDEX('Lineas'!$AA$8:$AA$107,MATCH(B89,'Lineas'!$A$8:$A$107,0)),"Pendiente"))</x:f>
      </x:c>
      <x:c r="H89" s="12" t="str">
        <x:f>IF(B89="","",IF(COUNTIFS('Lineas'!$A$8:$A$107,B89)=1,INDEX('Lineas'!$AB$8:$AB$107,MATCH(B89,'Lineas'!$A$8:$A$107,0)),"Pendiente"))</x:f>
      </x:c>
      <x:c r="I89" s="12" t="str">
        <x:f>IF(COUNTA(A89:F89)=0,"",IF(AND(COUNTIFS('Lineas'!$A$8:$A$107,B89)=1,ABS(SUMIFS('IRPF cobros'!$D$8:$D$107,'IRPF cobros'!$B$8:$B$107,B89))&gt;ABS(IFERROR(INDEX('Lineas'!$O$8:$O$107,MATCH(B89,'Lineas'!$A$8:$A$107,0)),0))+0.01),"Imputación excede línea",IF(COUNTA(A89:F89)=0,"",IF(OR(A89="",OR(ISNUMBER(FIND("*",A89)),ISNUMBER(FIND("?",A89))),COUNTIFS('IRPF cobros'!$A$8:$A$107,A89)&lt;&gt;1),"ID inválido / duplicado",IF(OR(B89="",COUNTIFS('Lineas'!$A$8:$A$107,B89)&lt;&gt;1),"Línea inexistente",IF(OR(NOT(ISNUMBER(C89)),NOT(ISNUMBER(D89)),E89&lt;&gt;"Confirmado",F89=""),"Completar / revisar",IF(INDEX('Lineas'!$Z$8:$Z$107,MATCH(B89,'Lineas'!$A$8:$A$107,0))&lt;&gt;"Revisado","Revisar línea",IF(ROUND(D89,2)&lt;&gt;D89,"Revisar céntimos","Revisado"))))))))</x:f>
      </x:c>
      <x:c r="J89" s="12" t="str">
        <x:f>IF(ISNUMBER(C89),YEAR(C89),"")</x:f>
      </x:c>
      <x:c r="K89" s="12" t="str">
        <x:f>IF(ISNUMBER(C89),INT((MONTH(C89)-1)/3)+1,"")</x:f>
      </x:c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</x:row>
    <x:row r="90" ht="38" customHeight="1">
      <x:c r="A90" s="11"/>
      <x:c r="B90" s="11"/>
      <x:c r="C90" s="13"/>
      <x:c r="D90" s="14"/>
      <x:c r="E90" s="11"/>
      <x:c r="F90" s="21"/>
      <x:c r="G90" s="12" t="str">
        <x:f>IF(B90="","",IF(COUNTIFS('Lineas'!$A$8:$A$107,B90)=1,INDEX('Lineas'!$AA$8:$AA$107,MATCH(B90,'Lineas'!$A$8:$A$107,0)),"Pendiente"))</x:f>
      </x:c>
      <x:c r="H90" s="12" t="str">
        <x:f>IF(B90="","",IF(COUNTIFS('Lineas'!$A$8:$A$107,B90)=1,INDEX('Lineas'!$AB$8:$AB$107,MATCH(B90,'Lineas'!$A$8:$A$107,0)),"Pendiente"))</x:f>
      </x:c>
      <x:c r="I90" s="12" t="str">
        <x:f>IF(COUNTA(A90:F90)=0,"",IF(AND(COUNTIFS('Lineas'!$A$8:$A$107,B90)=1,ABS(SUMIFS('IRPF cobros'!$D$8:$D$107,'IRPF cobros'!$B$8:$B$107,B90))&gt;ABS(IFERROR(INDEX('Lineas'!$O$8:$O$107,MATCH(B90,'Lineas'!$A$8:$A$107,0)),0))+0.01),"Imputación excede línea",IF(COUNTA(A90:F90)=0,"",IF(OR(A90="",OR(ISNUMBER(FIND("*",A90)),ISNUMBER(FIND("?",A90))),COUNTIFS('IRPF cobros'!$A$8:$A$107,A90)&lt;&gt;1),"ID inválido / duplicado",IF(OR(B90="",COUNTIFS('Lineas'!$A$8:$A$107,B90)&lt;&gt;1),"Línea inexistente",IF(OR(NOT(ISNUMBER(C90)),NOT(ISNUMBER(D90)),E90&lt;&gt;"Confirmado",F90=""),"Completar / revisar",IF(INDEX('Lineas'!$Z$8:$Z$107,MATCH(B90,'Lineas'!$A$8:$A$107,0))&lt;&gt;"Revisado","Revisar línea",IF(ROUND(D90,2)&lt;&gt;D90,"Revisar céntimos","Revisado"))))))))</x:f>
      </x:c>
      <x:c r="J90" s="12" t="str">
        <x:f>IF(ISNUMBER(C90),YEAR(C90),"")</x:f>
      </x:c>
      <x:c r="K90" s="12" t="str">
        <x:f>IF(ISNUMBER(C90),INT((MONTH(C90)-1)/3)+1,"")</x:f>
      </x:c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</x:row>
    <x:row r="91" ht="38" customHeight="1">
      <x:c r="A91" s="11"/>
      <x:c r="B91" s="11"/>
      <x:c r="C91" s="13"/>
      <x:c r="D91" s="14"/>
      <x:c r="E91" s="11"/>
      <x:c r="F91" s="21"/>
      <x:c r="G91" s="12" t="str">
        <x:f>IF(B91="","",IF(COUNTIFS('Lineas'!$A$8:$A$107,B91)=1,INDEX('Lineas'!$AA$8:$AA$107,MATCH(B91,'Lineas'!$A$8:$A$107,0)),"Pendiente"))</x:f>
      </x:c>
      <x:c r="H91" s="12" t="str">
        <x:f>IF(B91="","",IF(COUNTIFS('Lineas'!$A$8:$A$107,B91)=1,INDEX('Lineas'!$AB$8:$AB$107,MATCH(B91,'Lineas'!$A$8:$A$107,0)),"Pendiente"))</x:f>
      </x:c>
      <x:c r="I91" s="12" t="str">
        <x:f>IF(COUNTA(A91:F91)=0,"",IF(AND(COUNTIFS('Lineas'!$A$8:$A$107,B91)=1,ABS(SUMIFS('IRPF cobros'!$D$8:$D$107,'IRPF cobros'!$B$8:$B$107,B91))&gt;ABS(IFERROR(INDEX('Lineas'!$O$8:$O$107,MATCH(B91,'Lineas'!$A$8:$A$107,0)),0))+0.01),"Imputación excede línea",IF(COUNTA(A91:F91)=0,"",IF(OR(A91="",OR(ISNUMBER(FIND("*",A91)),ISNUMBER(FIND("?",A91))),COUNTIFS('IRPF cobros'!$A$8:$A$107,A91)&lt;&gt;1),"ID inválido / duplicado",IF(OR(B91="",COUNTIFS('Lineas'!$A$8:$A$107,B91)&lt;&gt;1),"Línea inexistente",IF(OR(NOT(ISNUMBER(C91)),NOT(ISNUMBER(D91)),E91&lt;&gt;"Confirmado",F91=""),"Completar / revisar",IF(INDEX('Lineas'!$Z$8:$Z$107,MATCH(B91,'Lineas'!$A$8:$A$107,0))&lt;&gt;"Revisado","Revisar línea",IF(ROUND(D91,2)&lt;&gt;D91,"Revisar céntimos","Revisado"))))))))</x:f>
      </x:c>
      <x:c r="J91" s="12" t="str">
        <x:f>IF(ISNUMBER(C91),YEAR(C91),"")</x:f>
      </x:c>
      <x:c r="K91" s="12" t="str">
        <x:f>IF(ISNUMBER(C91),INT((MONTH(C91)-1)/3)+1,"")</x:f>
      </x:c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</x:row>
    <x:row r="92" ht="38" customHeight="1">
      <x:c r="A92" s="11"/>
      <x:c r="B92" s="11"/>
      <x:c r="C92" s="13"/>
      <x:c r="D92" s="14"/>
      <x:c r="E92" s="11"/>
      <x:c r="F92" s="21"/>
      <x:c r="G92" s="12" t="str">
        <x:f>IF(B92="","",IF(COUNTIFS('Lineas'!$A$8:$A$107,B92)=1,INDEX('Lineas'!$AA$8:$AA$107,MATCH(B92,'Lineas'!$A$8:$A$107,0)),"Pendiente"))</x:f>
      </x:c>
      <x:c r="H92" s="12" t="str">
        <x:f>IF(B92="","",IF(COUNTIFS('Lineas'!$A$8:$A$107,B92)=1,INDEX('Lineas'!$AB$8:$AB$107,MATCH(B92,'Lineas'!$A$8:$A$107,0)),"Pendiente"))</x:f>
      </x:c>
      <x:c r="I92" s="12" t="str">
        <x:f>IF(COUNTA(A92:F92)=0,"",IF(AND(COUNTIFS('Lineas'!$A$8:$A$107,B92)=1,ABS(SUMIFS('IRPF cobros'!$D$8:$D$107,'IRPF cobros'!$B$8:$B$107,B92))&gt;ABS(IFERROR(INDEX('Lineas'!$O$8:$O$107,MATCH(B92,'Lineas'!$A$8:$A$107,0)),0))+0.01),"Imputación excede línea",IF(COUNTA(A92:F92)=0,"",IF(OR(A92="",OR(ISNUMBER(FIND("*",A92)),ISNUMBER(FIND("?",A92))),COUNTIFS('IRPF cobros'!$A$8:$A$107,A92)&lt;&gt;1),"ID inválido / duplicado",IF(OR(B92="",COUNTIFS('Lineas'!$A$8:$A$107,B92)&lt;&gt;1),"Línea inexistente",IF(OR(NOT(ISNUMBER(C92)),NOT(ISNUMBER(D92)),E92&lt;&gt;"Confirmado",F92=""),"Completar / revisar",IF(INDEX('Lineas'!$Z$8:$Z$107,MATCH(B92,'Lineas'!$A$8:$A$107,0))&lt;&gt;"Revisado","Revisar línea",IF(ROUND(D92,2)&lt;&gt;D92,"Revisar céntimos","Revisado"))))))))</x:f>
      </x:c>
      <x:c r="J92" s="12" t="str">
        <x:f>IF(ISNUMBER(C92),YEAR(C92),"")</x:f>
      </x:c>
      <x:c r="K92" s="12" t="str">
        <x:f>IF(ISNUMBER(C92),INT((MONTH(C92)-1)/3)+1,"")</x:f>
      </x:c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</x:row>
    <x:row r="93" ht="38" customHeight="1">
      <x:c r="A93" s="11"/>
      <x:c r="B93" s="11"/>
      <x:c r="C93" s="13"/>
      <x:c r="D93" s="14"/>
      <x:c r="E93" s="11"/>
      <x:c r="F93" s="21"/>
      <x:c r="G93" s="12" t="str">
        <x:f>IF(B93="","",IF(COUNTIFS('Lineas'!$A$8:$A$107,B93)=1,INDEX('Lineas'!$AA$8:$AA$107,MATCH(B93,'Lineas'!$A$8:$A$107,0)),"Pendiente"))</x:f>
      </x:c>
      <x:c r="H93" s="12" t="str">
        <x:f>IF(B93="","",IF(COUNTIFS('Lineas'!$A$8:$A$107,B93)=1,INDEX('Lineas'!$AB$8:$AB$107,MATCH(B93,'Lineas'!$A$8:$A$107,0)),"Pendiente"))</x:f>
      </x:c>
      <x:c r="I93" s="12" t="str">
        <x:f>IF(COUNTA(A93:F93)=0,"",IF(AND(COUNTIFS('Lineas'!$A$8:$A$107,B93)=1,ABS(SUMIFS('IRPF cobros'!$D$8:$D$107,'IRPF cobros'!$B$8:$B$107,B93))&gt;ABS(IFERROR(INDEX('Lineas'!$O$8:$O$107,MATCH(B93,'Lineas'!$A$8:$A$107,0)),0))+0.01),"Imputación excede línea",IF(COUNTA(A93:F93)=0,"",IF(OR(A93="",OR(ISNUMBER(FIND("*",A93)),ISNUMBER(FIND("?",A93))),COUNTIFS('IRPF cobros'!$A$8:$A$107,A93)&lt;&gt;1),"ID inválido / duplicado",IF(OR(B93="",COUNTIFS('Lineas'!$A$8:$A$107,B93)&lt;&gt;1),"Línea inexistente",IF(OR(NOT(ISNUMBER(C93)),NOT(ISNUMBER(D93)),E93&lt;&gt;"Confirmado",F93=""),"Completar / revisar",IF(INDEX('Lineas'!$Z$8:$Z$107,MATCH(B93,'Lineas'!$A$8:$A$107,0))&lt;&gt;"Revisado","Revisar línea",IF(ROUND(D93,2)&lt;&gt;D93,"Revisar céntimos","Revisado"))))))))</x:f>
      </x:c>
      <x:c r="J93" s="12" t="str">
        <x:f>IF(ISNUMBER(C93),YEAR(C93),"")</x:f>
      </x:c>
      <x:c r="K93" s="12" t="str">
        <x:f>IF(ISNUMBER(C93),INT((MONTH(C93)-1)/3)+1,"")</x:f>
      </x:c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</x:row>
    <x:row r="94" ht="38" customHeight="1">
      <x:c r="A94" s="11"/>
      <x:c r="B94" s="11"/>
      <x:c r="C94" s="13"/>
      <x:c r="D94" s="14"/>
      <x:c r="E94" s="11"/>
      <x:c r="F94" s="21"/>
      <x:c r="G94" s="12" t="str">
        <x:f>IF(B94="","",IF(COUNTIFS('Lineas'!$A$8:$A$107,B94)=1,INDEX('Lineas'!$AA$8:$AA$107,MATCH(B94,'Lineas'!$A$8:$A$107,0)),"Pendiente"))</x:f>
      </x:c>
      <x:c r="H94" s="12" t="str">
        <x:f>IF(B94="","",IF(COUNTIFS('Lineas'!$A$8:$A$107,B94)=1,INDEX('Lineas'!$AB$8:$AB$107,MATCH(B94,'Lineas'!$A$8:$A$107,0)),"Pendiente"))</x:f>
      </x:c>
      <x:c r="I94" s="12" t="str">
        <x:f>IF(COUNTA(A94:F94)=0,"",IF(AND(COUNTIFS('Lineas'!$A$8:$A$107,B94)=1,ABS(SUMIFS('IRPF cobros'!$D$8:$D$107,'IRPF cobros'!$B$8:$B$107,B94))&gt;ABS(IFERROR(INDEX('Lineas'!$O$8:$O$107,MATCH(B94,'Lineas'!$A$8:$A$107,0)),0))+0.01),"Imputación excede línea",IF(COUNTA(A94:F94)=0,"",IF(OR(A94="",OR(ISNUMBER(FIND("*",A94)),ISNUMBER(FIND("?",A94))),COUNTIFS('IRPF cobros'!$A$8:$A$107,A94)&lt;&gt;1),"ID inválido / duplicado",IF(OR(B94="",COUNTIFS('Lineas'!$A$8:$A$107,B94)&lt;&gt;1),"Línea inexistente",IF(OR(NOT(ISNUMBER(C94)),NOT(ISNUMBER(D94)),E94&lt;&gt;"Confirmado",F94=""),"Completar / revisar",IF(INDEX('Lineas'!$Z$8:$Z$107,MATCH(B94,'Lineas'!$A$8:$A$107,0))&lt;&gt;"Revisado","Revisar línea",IF(ROUND(D94,2)&lt;&gt;D94,"Revisar céntimos","Revisado"))))))))</x:f>
      </x:c>
      <x:c r="J94" s="12" t="str">
        <x:f>IF(ISNUMBER(C94),YEAR(C94),"")</x:f>
      </x:c>
      <x:c r="K94" s="12" t="str">
        <x:f>IF(ISNUMBER(C94),INT((MONTH(C94)-1)/3)+1,"")</x:f>
      </x:c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</x:row>
    <x:row r="95" ht="38" customHeight="1">
      <x:c r="A95" s="11"/>
      <x:c r="B95" s="11"/>
      <x:c r="C95" s="13"/>
      <x:c r="D95" s="14"/>
      <x:c r="E95" s="11"/>
      <x:c r="F95" s="21"/>
      <x:c r="G95" s="12" t="str">
        <x:f>IF(B95="","",IF(COUNTIFS('Lineas'!$A$8:$A$107,B95)=1,INDEX('Lineas'!$AA$8:$AA$107,MATCH(B95,'Lineas'!$A$8:$A$107,0)),"Pendiente"))</x:f>
      </x:c>
      <x:c r="H95" s="12" t="str">
        <x:f>IF(B95="","",IF(COUNTIFS('Lineas'!$A$8:$A$107,B95)=1,INDEX('Lineas'!$AB$8:$AB$107,MATCH(B95,'Lineas'!$A$8:$A$107,0)),"Pendiente"))</x:f>
      </x:c>
      <x:c r="I95" s="12" t="str">
        <x:f>IF(COUNTA(A95:F95)=0,"",IF(AND(COUNTIFS('Lineas'!$A$8:$A$107,B95)=1,ABS(SUMIFS('IRPF cobros'!$D$8:$D$107,'IRPF cobros'!$B$8:$B$107,B95))&gt;ABS(IFERROR(INDEX('Lineas'!$O$8:$O$107,MATCH(B95,'Lineas'!$A$8:$A$107,0)),0))+0.01),"Imputación excede línea",IF(COUNTA(A95:F95)=0,"",IF(OR(A95="",OR(ISNUMBER(FIND("*",A95)),ISNUMBER(FIND("?",A95))),COUNTIFS('IRPF cobros'!$A$8:$A$107,A95)&lt;&gt;1),"ID inválido / duplicado",IF(OR(B95="",COUNTIFS('Lineas'!$A$8:$A$107,B95)&lt;&gt;1),"Línea inexistente",IF(OR(NOT(ISNUMBER(C95)),NOT(ISNUMBER(D95)),E95&lt;&gt;"Confirmado",F95=""),"Completar / revisar",IF(INDEX('Lineas'!$Z$8:$Z$107,MATCH(B95,'Lineas'!$A$8:$A$107,0))&lt;&gt;"Revisado","Revisar línea",IF(ROUND(D95,2)&lt;&gt;D95,"Revisar céntimos","Revisado"))))))))</x:f>
      </x:c>
      <x:c r="J95" s="12" t="str">
        <x:f>IF(ISNUMBER(C95),YEAR(C95),"")</x:f>
      </x:c>
      <x:c r="K95" s="12" t="str">
        <x:f>IF(ISNUMBER(C95),INT((MONTH(C95)-1)/3)+1,"")</x:f>
      </x:c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</x:row>
    <x:row r="96" ht="38" customHeight="1">
      <x:c r="A96" s="11"/>
      <x:c r="B96" s="11"/>
      <x:c r="C96" s="13"/>
      <x:c r="D96" s="14"/>
      <x:c r="E96" s="11"/>
      <x:c r="F96" s="21"/>
      <x:c r="G96" s="12" t="str">
        <x:f>IF(B96="","",IF(COUNTIFS('Lineas'!$A$8:$A$107,B96)=1,INDEX('Lineas'!$AA$8:$AA$107,MATCH(B96,'Lineas'!$A$8:$A$107,0)),"Pendiente"))</x:f>
      </x:c>
      <x:c r="H96" s="12" t="str">
        <x:f>IF(B96="","",IF(COUNTIFS('Lineas'!$A$8:$A$107,B96)=1,INDEX('Lineas'!$AB$8:$AB$107,MATCH(B96,'Lineas'!$A$8:$A$107,0)),"Pendiente"))</x:f>
      </x:c>
      <x:c r="I96" s="12" t="str">
        <x:f>IF(COUNTA(A96:F96)=0,"",IF(AND(COUNTIFS('Lineas'!$A$8:$A$107,B96)=1,ABS(SUMIFS('IRPF cobros'!$D$8:$D$107,'IRPF cobros'!$B$8:$B$107,B96))&gt;ABS(IFERROR(INDEX('Lineas'!$O$8:$O$107,MATCH(B96,'Lineas'!$A$8:$A$107,0)),0))+0.01),"Imputación excede línea",IF(COUNTA(A96:F96)=0,"",IF(OR(A96="",OR(ISNUMBER(FIND("*",A96)),ISNUMBER(FIND("?",A96))),COUNTIFS('IRPF cobros'!$A$8:$A$107,A96)&lt;&gt;1),"ID inválido / duplicado",IF(OR(B96="",COUNTIFS('Lineas'!$A$8:$A$107,B96)&lt;&gt;1),"Línea inexistente",IF(OR(NOT(ISNUMBER(C96)),NOT(ISNUMBER(D96)),E96&lt;&gt;"Confirmado",F96=""),"Completar / revisar",IF(INDEX('Lineas'!$Z$8:$Z$107,MATCH(B96,'Lineas'!$A$8:$A$107,0))&lt;&gt;"Revisado","Revisar línea",IF(ROUND(D96,2)&lt;&gt;D96,"Revisar céntimos","Revisado"))))))))</x:f>
      </x:c>
      <x:c r="J96" s="12" t="str">
        <x:f>IF(ISNUMBER(C96),YEAR(C96),"")</x:f>
      </x:c>
      <x:c r="K96" s="12" t="str">
        <x:f>IF(ISNUMBER(C96),INT((MONTH(C96)-1)/3)+1,"")</x:f>
      </x:c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</x:row>
    <x:row r="97" ht="38" customHeight="1">
      <x:c r="A97" s="11"/>
      <x:c r="B97" s="11"/>
      <x:c r="C97" s="13"/>
      <x:c r="D97" s="14"/>
      <x:c r="E97" s="11"/>
      <x:c r="F97" s="21"/>
      <x:c r="G97" s="12" t="str">
        <x:f>IF(B97="","",IF(COUNTIFS('Lineas'!$A$8:$A$107,B97)=1,INDEX('Lineas'!$AA$8:$AA$107,MATCH(B97,'Lineas'!$A$8:$A$107,0)),"Pendiente"))</x:f>
      </x:c>
      <x:c r="H97" s="12" t="str">
        <x:f>IF(B97="","",IF(COUNTIFS('Lineas'!$A$8:$A$107,B97)=1,INDEX('Lineas'!$AB$8:$AB$107,MATCH(B97,'Lineas'!$A$8:$A$107,0)),"Pendiente"))</x:f>
      </x:c>
      <x:c r="I97" s="12" t="str">
        <x:f>IF(COUNTA(A97:F97)=0,"",IF(AND(COUNTIFS('Lineas'!$A$8:$A$107,B97)=1,ABS(SUMIFS('IRPF cobros'!$D$8:$D$107,'IRPF cobros'!$B$8:$B$107,B97))&gt;ABS(IFERROR(INDEX('Lineas'!$O$8:$O$107,MATCH(B97,'Lineas'!$A$8:$A$107,0)),0))+0.01),"Imputación excede línea",IF(COUNTA(A97:F97)=0,"",IF(OR(A97="",OR(ISNUMBER(FIND("*",A97)),ISNUMBER(FIND("?",A97))),COUNTIFS('IRPF cobros'!$A$8:$A$107,A97)&lt;&gt;1),"ID inválido / duplicado",IF(OR(B97="",COUNTIFS('Lineas'!$A$8:$A$107,B97)&lt;&gt;1),"Línea inexistente",IF(OR(NOT(ISNUMBER(C97)),NOT(ISNUMBER(D97)),E97&lt;&gt;"Confirmado",F97=""),"Completar / revisar",IF(INDEX('Lineas'!$Z$8:$Z$107,MATCH(B97,'Lineas'!$A$8:$A$107,0))&lt;&gt;"Revisado","Revisar línea",IF(ROUND(D97,2)&lt;&gt;D97,"Revisar céntimos","Revisado"))))))))</x:f>
      </x:c>
      <x:c r="J97" s="12" t="str">
        <x:f>IF(ISNUMBER(C97),YEAR(C97),"")</x:f>
      </x:c>
      <x:c r="K97" s="12" t="str">
        <x:f>IF(ISNUMBER(C97),INT((MONTH(C97)-1)/3)+1,"")</x:f>
      </x:c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</x:row>
    <x:row r="98" ht="38" customHeight="1">
      <x:c r="A98" s="11"/>
      <x:c r="B98" s="11"/>
      <x:c r="C98" s="13"/>
      <x:c r="D98" s="14"/>
      <x:c r="E98" s="11"/>
      <x:c r="F98" s="21"/>
      <x:c r="G98" s="12" t="str">
        <x:f>IF(B98="","",IF(COUNTIFS('Lineas'!$A$8:$A$107,B98)=1,INDEX('Lineas'!$AA$8:$AA$107,MATCH(B98,'Lineas'!$A$8:$A$107,0)),"Pendiente"))</x:f>
      </x:c>
      <x:c r="H98" s="12" t="str">
        <x:f>IF(B98="","",IF(COUNTIFS('Lineas'!$A$8:$A$107,B98)=1,INDEX('Lineas'!$AB$8:$AB$107,MATCH(B98,'Lineas'!$A$8:$A$107,0)),"Pendiente"))</x:f>
      </x:c>
      <x:c r="I98" s="12" t="str">
        <x:f>IF(COUNTA(A98:F98)=0,"",IF(AND(COUNTIFS('Lineas'!$A$8:$A$107,B98)=1,ABS(SUMIFS('IRPF cobros'!$D$8:$D$107,'IRPF cobros'!$B$8:$B$107,B98))&gt;ABS(IFERROR(INDEX('Lineas'!$O$8:$O$107,MATCH(B98,'Lineas'!$A$8:$A$107,0)),0))+0.01),"Imputación excede línea",IF(COUNTA(A98:F98)=0,"",IF(OR(A98="",OR(ISNUMBER(FIND("*",A98)),ISNUMBER(FIND("?",A98))),COUNTIFS('IRPF cobros'!$A$8:$A$107,A98)&lt;&gt;1),"ID inválido / duplicado",IF(OR(B98="",COUNTIFS('Lineas'!$A$8:$A$107,B98)&lt;&gt;1),"Línea inexistente",IF(OR(NOT(ISNUMBER(C98)),NOT(ISNUMBER(D98)),E98&lt;&gt;"Confirmado",F98=""),"Completar / revisar",IF(INDEX('Lineas'!$Z$8:$Z$107,MATCH(B98,'Lineas'!$A$8:$A$107,0))&lt;&gt;"Revisado","Revisar línea",IF(ROUND(D98,2)&lt;&gt;D98,"Revisar céntimos","Revisado"))))))))</x:f>
      </x:c>
      <x:c r="J98" s="12" t="str">
        <x:f>IF(ISNUMBER(C98),YEAR(C98),"")</x:f>
      </x:c>
      <x:c r="K98" s="12" t="str">
        <x:f>IF(ISNUMBER(C98),INT((MONTH(C98)-1)/3)+1,"")</x:f>
      </x:c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</x:row>
    <x:row r="99" ht="38" customHeight="1">
      <x:c r="A99" s="11"/>
      <x:c r="B99" s="11"/>
      <x:c r="C99" s="13"/>
      <x:c r="D99" s="14"/>
      <x:c r="E99" s="11"/>
      <x:c r="F99" s="21"/>
      <x:c r="G99" s="12" t="str">
        <x:f>IF(B99="","",IF(COUNTIFS('Lineas'!$A$8:$A$107,B99)=1,INDEX('Lineas'!$AA$8:$AA$107,MATCH(B99,'Lineas'!$A$8:$A$107,0)),"Pendiente"))</x:f>
      </x:c>
      <x:c r="H99" s="12" t="str">
        <x:f>IF(B99="","",IF(COUNTIFS('Lineas'!$A$8:$A$107,B99)=1,INDEX('Lineas'!$AB$8:$AB$107,MATCH(B99,'Lineas'!$A$8:$A$107,0)),"Pendiente"))</x:f>
      </x:c>
      <x:c r="I99" s="12" t="str">
        <x:f>IF(COUNTA(A99:F99)=0,"",IF(AND(COUNTIFS('Lineas'!$A$8:$A$107,B99)=1,ABS(SUMIFS('IRPF cobros'!$D$8:$D$107,'IRPF cobros'!$B$8:$B$107,B99))&gt;ABS(IFERROR(INDEX('Lineas'!$O$8:$O$107,MATCH(B99,'Lineas'!$A$8:$A$107,0)),0))+0.01),"Imputación excede línea",IF(COUNTA(A99:F99)=0,"",IF(OR(A99="",OR(ISNUMBER(FIND("*",A99)),ISNUMBER(FIND("?",A99))),COUNTIFS('IRPF cobros'!$A$8:$A$107,A99)&lt;&gt;1),"ID inválido / duplicado",IF(OR(B99="",COUNTIFS('Lineas'!$A$8:$A$107,B99)&lt;&gt;1),"Línea inexistente",IF(OR(NOT(ISNUMBER(C99)),NOT(ISNUMBER(D99)),E99&lt;&gt;"Confirmado",F99=""),"Completar / revisar",IF(INDEX('Lineas'!$Z$8:$Z$107,MATCH(B99,'Lineas'!$A$8:$A$107,0))&lt;&gt;"Revisado","Revisar línea",IF(ROUND(D99,2)&lt;&gt;D99,"Revisar céntimos","Revisado"))))))))</x:f>
      </x:c>
      <x:c r="J99" s="12" t="str">
        <x:f>IF(ISNUMBER(C99),YEAR(C99),"")</x:f>
      </x:c>
      <x:c r="K99" s="12" t="str">
        <x:f>IF(ISNUMBER(C99),INT((MONTH(C99)-1)/3)+1,"")</x:f>
      </x:c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</x:row>
    <x:row r="100" ht="38" customHeight="1">
      <x:c r="A100" s="11"/>
      <x:c r="B100" s="11"/>
      <x:c r="C100" s="13"/>
      <x:c r="D100" s="14"/>
      <x:c r="E100" s="11"/>
      <x:c r="F100" s="21"/>
      <x:c r="G100" s="12" t="str">
        <x:f>IF(B100="","",IF(COUNTIFS('Lineas'!$A$8:$A$107,B100)=1,INDEX('Lineas'!$AA$8:$AA$107,MATCH(B100,'Lineas'!$A$8:$A$107,0)),"Pendiente"))</x:f>
      </x:c>
      <x:c r="H100" s="12" t="str">
        <x:f>IF(B100="","",IF(COUNTIFS('Lineas'!$A$8:$A$107,B100)=1,INDEX('Lineas'!$AB$8:$AB$107,MATCH(B100,'Lineas'!$A$8:$A$107,0)),"Pendiente"))</x:f>
      </x:c>
      <x:c r="I100" s="12" t="str">
        <x:f>IF(COUNTA(A100:F100)=0,"",IF(AND(COUNTIFS('Lineas'!$A$8:$A$107,B100)=1,ABS(SUMIFS('IRPF cobros'!$D$8:$D$107,'IRPF cobros'!$B$8:$B$107,B100))&gt;ABS(IFERROR(INDEX('Lineas'!$O$8:$O$107,MATCH(B100,'Lineas'!$A$8:$A$107,0)),0))+0.01),"Imputación excede línea",IF(COUNTA(A100:F100)=0,"",IF(OR(A100="",OR(ISNUMBER(FIND("*",A100)),ISNUMBER(FIND("?",A100))),COUNTIFS('IRPF cobros'!$A$8:$A$107,A100)&lt;&gt;1),"ID inválido / duplicado",IF(OR(B100="",COUNTIFS('Lineas'!$A$8:$A$107,B100)&lt;&gt;1),"Línea inexistente",IF(OR(NOT(ISNUMBER(C100)),NOT(ISNUMBER(D100)),E100&lt;&gt;"Confirmado",F100=""),"Completar / revisar",IF(INDEX('Lineas'!$Z$8:$Z$107,MATCH(B100,'Lineas'!$A$8:$A$107,0))&lt;&gt;"Revisado","Revisar línea",IF(ROUND(D100,2)&lt;&gt;D100,"Revisar céntimos","Revisado"))))))))</x:f>
      </x:c>
      <x:c r="J100" s="12" t="str">
        <x:f>IF(ISNUMBER(C100),YEAR(C100),"")</x:f>
      </x:c>
      <x:c r="K100" s="12" t="str">
        <x:f>IF(ISNUMBER(C100),INT((MONTH(C100)-1)/3)+1,"")</x:f>
      </x:c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</x:row>
    <x:row r="101" ht="38" customHeight="1">
      <x:c r="A101" s="11"/>
      <x:c r="B101" s="11"/>
      <x:c r="C101" s="13"/>
      <x:c r="D101" s="14"/>
      <x:c r="E101" s="11"/>
      <x:c r="F101" s="21"/>
      <x:c r="G101" s="12" t="str">
        <x:f>IF(B101="","",IF(COUNTIFS('Lineas'!$A$8:$A$107,B101)=1,INDEX('Lineas'!$AA$8:$AA$107,MATCH(B101,'Lineas'!$A$8:$A$107,0)),"Pendiente"))</x:f>
      </x:c>
      <x:c r="H101" s="12" t="str">
        <x:f>IF(B101="","",IF(COUNTIFS('Lineas'!$A$8:$A$107,B101)=1,INDEX('Lineas'!$AB$8:$AB$107,MATCH(B101,'Lineas'!$A$8:$A$107,0)),"Pendiente"))</x:f>
      </x:c>
      <x:c r="I101" s="12" t="str">
        <x:f>IF(COUNTA(A101:F101)=0,"",IF(AND(COUNTIFS('Lineas'!$A$8:$A$107,B101)=1,ABS(SUMIFS('IRPF cobros'!$D$8:$D$107,'IRPF cobros'!$B$8:$B$107,B101))&gt;ABS(IFERROR(INDEX('Lineas'!$O$8:$O$107,MATCH(B101,'Lineas'!$A$8:$A$107,0)),0))+0.01),"Imputación excede línea",IF(COUNTA(A101:F101)=0,"",IF(OR(A101="",OR(ISNUMBER(FIND("*",A101)),ISNUMBER(FIND("?",A101))),COUNTIFS('IRPF cobros'!$A$8:$A$107,A101)&lt;&gt;1),"ID inválido / duplicado",IF(OR(B101="",COUNTIFS('Lineas'!$A$8:$A$107,B101)&lt;&gt;1),"Línea inexistente",IF(OR(NOT(ISNUMBER(C101)),NOT(ISNUMBER(D101)),E101&lt;&gt;"Confirmado",F101=""),"Completar / revisar",IF(INDEX('Lineas'!$Z$8:$Z$107,MATCH(B101,'Lineas'!$A$8:$A$107,0))&lt;&gt;"Revisado","Revisar línea",IF(ROUND(D101,2)&lt;&gt;D101,"Revisar céntimos","Revisado"))))))))</x:f>
      </x:c>
      <x:c r="J101" s="12" t="str">
        <x:f>IF(ISNUMBER(C101),YEAR(C101),"")</x:f>
      </x:c>
      <x:c r="K101" s="12" t="str">
        <x:f>IF(ISNUMBER(C101),INT((MONTH(C101)-1)/3)+1,"")</x:f>
      </x:c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</x:row>
    <x:row r="102" ht="38" customHeight="1">
      <x:c r="A102" s="11"/>
      <x:c r="B102" s="11"/>
      <x:c r="C102" s="13"/>
      <x:c r="D102" s="14"/>
      <x:c r="E102" s="11"/>
      <x:c r="F102" s="21"/>
      <x:c r="G102" s="12" t="str">
        <x:f>IF(B102="","",IF(COUNTIFS('Lineas'!$A$8:$A$107,B102)=1,INDEX('Lineas'!$AA$8:$AA$107,MATCH(B102,'Lineas'!$A$8:$A$107,0)),"Pendiente"))</x:f>
      </x:c>
      <x:c r="H102" s="12" t="str">
        <x:f>IF(B102="","",IF(COUNTIFS('Lineas'!$A$8:$A$107,B102)=1,INDEX('Lineas'!$AB$8:$AB$107,MATCH(B102,'Lineas'!$A$8:$A$107,0)),"Pendiente"))</x:f>
      </x:c>
      <x:c r="I102" s="12" t="str">
        <x:f>IF(COUNTA(A102:F102)=0,"",IF(AND(COUNTIFS('Lineas'!$A$8:$A$107,B102)=1,ABS(SUMIFS('IRPF cobros'!$D$8:$D$107,'IRPF cobros'!$B$8:$B$107,B102))&gt;ABS(IFERROR(INDEX('Lineas'!$O$8:$O$107,MATCH(B102,'Lineas'!$A$8:$A$107,0)),0))+0.01),"Imputación excede línea",IF(COUNTA(A102:F102)=0,"",IF(OR(A102="",OR(ISNUMBER(FIND("*",A102)),ISNUMBER(FIND("?",A102))),COUNTIFS('IRPF cobros'!$A$8:$A$107,A102)&lt;&gt;1),"ID inválido / duplicado",IF(OR(B102="",COUNTIFS('Lineas'!$A$8:$A$107,B102)&lt;&gt;1),"Línea inexistente",IF(OR(NOT(ISNUMBER(C102)),NOT(ISNUMBER(D102)),E102&lt;&gt;"Confirmado",F102=""),"Completar / revisar",IF(INDEX('Lineas'!$Z$8:$Z$107,MATCH(B102,'Lineas'!$A$8:$A$107,0))&lt;&gt;"Revisado","Revisar línea",IF(ROUND(D102,2)&lt;&gt;D102,"Revisar céntimos","Revisado"))))))))</x:f>
      </x:c>
      <x:c r="J102" s="12" t="str">
        <x:f>IF(ISNUMBER(C102),YEAR(C102),"")</x:f>
      </x:c>
      <x:c r="K102" s="12" t="str">
        <x:f>IF(ISNUMBER(C102),INT((MONTH(C102)-1)/3)+1,"")</x:f>
      </x:c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</x:row>
    <x:row r="103" ht="38" customHeight="1">
      <x:c r="A103" s="11"/>
      <x:c r="B103" s="11"/>
      <x:c r="C103" s="13"/>
      <x:c r="D103" s="14"/>
      <x:c r="E103" s="11"/>
      <x:c r="F103" s="21"/>
      <x:c r="G103" s="12" t="str">
        <x:f>IF(B103="","",IF(COUNTIFS('Lineas'!$A$8:$A$107,B103)=1,INDEX('Lineas'!$AA$8:$AA$107,MATCH(B103,'Lineas'!$A$8:$A$107,0)),"Pendiente"))</x:f>
      </x:c>
      <x:c r="H103" s="12" t="str">
        <x:f>IF(B103="","",IF(COUNTIFS('Lineas'!$A$8:$A$107,B103)=1,INDEX('Lineas'!$AB$8:$AB$107,MATCH(B103,'Lineas'!$A$8:$A$107,0)),"Pendiente"))</x:f>
      </x:c>
      <x:c r="I103" s="12" t="str">
        <x:f>IF(COUNTA(A103:F103)=0,"",IF(AND(COUNTIFS('Lineas'!$A$8:$A$107,B103)=1,ABS(SUMIFS('IRPF cobros'!$D$8:$D$107,'IRPF cobros'!$B$8:$B$107,B103))&gt;ABS(IFERROR(INDEX('Lineas'!$O$8:$O$107,MATCH(B103,'Lineas'!$A$8:$A$107,0)),0))+0.01),"Imputación excede línea",IF(COUNTA(A103:F103)=0,"",IF(OR(A103="",OR(ISNUMBER(FIND("*",A103)),ISNUMBER(FIND("?",A103))),COUNTIFS('IRPF cobros'!$A$8:$A$107,A103)&lt;&gt;1),"ID inválido / duplicado",IF(OR(B103="",COUNTIFS('Lineas'!$A$8:$A$107,B103)&lt;&gt;1),"Línea inexistente",IF(OR(NOT(ISNUMBER(C103)),NOT(ISNUMBER(D103)),E103&lt;&gt;"Confirmado",F103=""),"Completar / revisar",IF(INDEX('Lineas'!$Z$8:$Z$107,MATCH(B103,'Lineas'!$A$8:$A$107,0))&lt;&gt;"Revisado","Revisar línea",IF(ROUND(D103,2)&lt;&gt;D103,"Revisar céntimos","Revisado"))))))))</x:f>
      </x:c>
      <x:c r="J103" s="12" t="str">
        <x:f>IF(ISNUMBER(C103),YEAR(C103),"")</x:f>
      </x:c>
      <x:c r="K103" s="12" t="str">
        <x:f>IF(ISNUMBER(C103),INT((MONTH(C103)-1)/3)+1,"")</x:f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</x:row>
    <x:row r="104" ht="38" customHeight="1">
      <x:c r="A104" s="11"/>
      <x:c r="B104" s="11"/>
      <x:c r="C104" s="13"/>
      <x:c r="D104" s="14"/>
      <x:c r="E104" s="11"/>
      <x:c r="F104" s="21"/>
      <x:c r="G104" s="12" t="str">
        <x:f>IF(B104="","",IF(COUNTIFS('Lineas'!$A$8:$A$107,B104)=1,INDEX('Lineas'!$AA$8:$AA$107,MATCH(B104,'Lineas'!$A$8:$A$107,0)),"Pendiente"))</x:f>
      </x:c>
      <x:c r="H104" s="12" t="str">
        <x:f>IF(B104="","",IF(COUNTIFS('Lineas'!$A$8:$A$107,B104)=1,INDEX('Lineas'!$AB$8:$AB$107,MATCH(B104,'Lineas'!$A$8:$A$107,0)),"Pendiente"))</x:f>
      </x:c>
      <x:c r="I104" s="12" t="str">
        <x:f>IF(COUNTA(A104:F104)=0,"",IF(AND(COUNTIFS('Lineas'!$A$8:$A$107,B104)=1,ABS(SUMIFS('IRPF cobros'!$D$8:$D$107,'IRPF cobros'!$B$8:$B$107,B104))&gt;ABS(IFERROR(INDEX('Lineas'!$O$8:$O$107,MATCH(B104,'Lineas'!$A$8:$A$107,0)),0))+0.01),"Imputación excede línea",IF(COUNTA(A104:F104)=0,"",IF(OR(A104="",OR(ISNUMBER(FIND("*",A104)),ISNUMBER(FIND("?",A104))),COUNTIFS('IRPF cobros'!$A$8:$A$107,A104)&lt;&gt;1),"ID inválido / duplicado",IF(OR(B104="",COUNTIFS('Lineas'!$A$8:$A$107,B104)&lt;&gt;1),"Línea inexistente",IF(OR(NOT(ISNUMBER(C104)),NOT(ISNUMBER(D104)),E104&lt;&gt;"Confirmado",F104=""),"Completar / revisar",IF(INDEX('Lineas'!$Z$8:$Z$107,MATCH(B104,'Lineas'!$A$8:$A$107,0))&lt;&gt;"Revisado","Revisar línea",IF(ROUND(D104,2)&lt;&gt;D104,"Revisar céntimos","Revisado"))))))))</x:f>
      </x:c>
      <x:c r="J104" s="12" t="str">
        <x:f>IF(ISNUMBER(C104),YEAR(C104),"")</x:f>
      </x:c>
      <x:c r="K104" s="12" t="str">
        <x:f>IF(ISNUMBER(C104),INT((MONTH(C104)-1)/3)+1,"")</x:f>
      </x:c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</x:row>
    <x:row r="105" ht="38" customHeight="1">
      <x:c r="A105" s="11"/>
      <x:c r="B105" s="11"/>
      <x:c r="C105" s="13"/>
      <x:c r="D105" s="14"/>
      <x:c r="E105" s="11"/>
      <x:c r="F105" s="21"/>
      <x:c r="G105" s="12" t="str">
        <x:f>IF(B105="","",IF(COUNTIFS('Lineas'!$A$8:$A$107,B105)=1,INDEX('Lineas'!$AA$8:$AA$107,MATCH(B105,'Lineas'!$A$8:$A$107,0)),"Pendiente"))</x:f>
      </x:c>
      <x:c r="H105" s="12" t="str">
        <x:f>IF(B105="","",IF(COUNTIFS('Lineas'!$A$8:$A$107,B105)=1,INDEX('Lineas'!$AB$8:$AB$107,MATCH(B105,'Lineas'!$A$8:$A$107,0)),"Pendiente"))</x:f>
      </x:c>
      <x:c r="I105" s="12" t="str">
        <x:f>IF(COUNTA(A105:F105)=0,"",IF(AND(COUNTIFS('Lineas'!$A$8:$A$107,B105)=1,ABS(SUMIFS('IRPF cobros'!$D$8:$D$107,'IRPF cobros'!$B$8:$B$107,B105))&gt;ABS(IFERROR(INDEX('Lineas'!$O$8:$O$107,MATCH(B105,'Lineas'!$A$8:$A$107,0)),0))+0.01),"Imputación excede línea",IF(COUNTA(A105:F105)=0,"",IF(OR(A105="",OR(ISNUMBER(FIND("*",A105)),ISNUMBER(FIND("?",A105))),COUNTIFS('IRPF cobros'!$A$8:$A$107,A105)&lt;&gt;1),"ID inválido / duplicado",IF(OR(B105="",COUNTIFS('Lineas'!$A$8:$A$107,B105)&lt;&gt;1),"Línea inexistente",IF(OR(NOT(ISNUMBER(C105)),NOT(ISNUMBER(D105)),E105&lt;&gt;"Confirmado",F105=""),"Completar / revisar",IF(INDEX('Lineas'!$Z$8:$Z$107,MATCH(B105,'Lineas'!$A$8:$A$107,0))&lt;&gt;"Revisado","Revisar línea",IF(ROUND(D105,2)&lt;&gt;D105,"Revisar céntimos","Revisado"))))))))</x:f>
      </x:c>
      <x:c r="J105" s="12" t="str">
        <x:f>IF(ISNUMBER(C105),YEAR(C105),"")</x:f>
      </x:c>
      <x:c r="K105" s="12" t="str">
        <x:f>IF(ISNUMBER(C105),INT((MONTH(C105)-1)/3)+1,"")</x:f>
      </x:c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</x:row>
    <x:row r="106" ht="38" customHeight="1">
      <x:c r="A106" s="11"/>
      <x:c r="B106" s="11"/>
      <x:c r="C106" s="13"/>
      <x:c r="D106" s="14"/>
      <x:c r="E106" s="11"/>
      <x:c r="F106" s="21"/>
      <x:c r="G106" s="12" t="str">
        <x:f>IF(B106="","",IF(COUNTIFS('Lineas'!$A$8:$A$107,B106)=1,INDEX('Lineas'!$AA$8:$AA$107,MATCH(B106,'Lineas'!$A$8:$A$107,0)),"Pendiente"))</x:f>
      </x:c>
      <x:c r="H106" s="12" t="str">
        <x:f>IF(B106="","",IF(COUNTIFS('Lineas'!$A$8:$A$107,B106)=1,INDEX('Lineas'!$AB$8:$AB$107,MATCH(B106,'Lineas'!$A$8:$A$107,0)),"Pendiente"))</x:f>
      </x:c>
      <x:c r="I106" s="12" t="str">
        <x:f>IF(COUNTA(A106:F106)=0,"",IF(AND(COUNTIFS('Lineas'!$A$8:$A$107,B106)=1,ABS(SUMIFS('IRPF cobros'!$D$8:$D$107,'IRPF cobros'!$B$8:$B$107,B106))&gt;ABS(IFERROR(INDEX('Lineas'!$O$8:$O$107,MATCH(B106,'Lineas'!$A$8:$A$107,0)),0))+0.01),"Imputación excede línea",IF(COUNTA(A106:F106)=0,"",IF(OR(A106="",OR(ISNUMBER(FIND("*",A106)),ISNUMBER(FIND("?",A106))),COUNTIFS('IRPF cobros'!$A$8:$A$107,A106)&lt;&gt;1),"ID inválido / duplicado",IF(OR(B106="",COUNTIFS('Lineas'!$A$8:$A$107,B106)&lt;&gt;1),"Línea inexistente",IF(OR(NOT(ISNUMBER(C106)),NOT(ISNUMBER(D106)),E106&lt;&gt;"Confirmado",F106=""),"Completar / revisar",IF(INDEX('Lineas'!$Z$8:$Z$107,MATCH(B106,'Lineas'!$A$8:$A$107,0))&lt;&gt;"Revisado","Revisar línea",IF(ROUND(D106,2)&lt;&gt;D106,"Revisar céntimos","Revisado"))))))))</x:f>
      </x:c>
      <x:c r="J106" s="12" t="str">
        <x:f>IF(ISNUMBER(C106),YEAR(C106),"")</x:f>
      </x:c>
      <x:c r="K106" s="12" t="str">
        <x:f>IF(ISNUMBER(C106),INT((MONTH(C106)-1)/3)+1,"")</x:f>
      </x:c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</x:row>
    <x:row r="107" ht="38" customHeight="1">
      <x:c r="A107" s="11"/>
      <x:c r="B107" s="11"/>
      <x:c r="C107" s="13"/>
      <x:c r="D107" s="14"/>
      <x:c r="E107" s="11"/>
      <x:c r="F107" s="21"/>
      <x:c r="G107" s="12" t="str">
        <x:f>IF(B107="","",IF(COUNTIFS('Lineas'!$A$8:$A$107,B107)=1,INDEX('Lineas'!$AA$8:$AA$107,MATCH(B107,'Lineas'!$A$8:$A$107,0)),"Pendiente"))</x:f>
      </x:c>
      <x:c r="H107" s="12" t="str">
        <x:f>IF(B107="","",IF(COUNTIFS('Lineas'!$A$8:$A$107,B107)=1,INDEX('Lineas'!$AB$8:$AB$107,MATCH(B107,'Lineas'!$A$8:$A$107,0)),"Pendiente"))</x:f>
      </x:c>
      <x:c r="I107" s="12" t="str">
        <x:f>IF(COUNTA(A107:F107)=0,"",IF(AND(COUNTIFS('Lineas'!$A$8:$A$107,B107)=1,ABS(SUMIFS('IRPF cobros'!$D$8:$D$107,'IRPF cobros'!$B$8:$B$107,B107))&gt;ABS(IFERROR(INDEX('Lineas'!$O$8:$O$107,MATCH(B107,'Lineas'!$A$8:$A$107,0)),0))+0.01),"Imputación excede línea",IF(COUNTA(A107:F107)=0,"",IF(OR(A107="",OR(ISNUMBER(FIND("*",A107)),ISNUMBER(FIND("?",A107))),COUNTIFS('IRPF cobros'!$A$8:$A$107,A107)&lt;&gt;1),"ID inválido / duplicado",IF(OR(B107="",COUNTIFS('Lineas'!$A$8:$A$107,B107)&lt;&gt;1),"Línea inexistente",IF(OR(NOT(ISNUMBER(C107)),NOT(ISNUMBER(D107)),E107&lt;&gt;"Confirmado",F107=""),"Completar / revisar",IF(INDEX('Lineas'!$Z$8:$Z$107,MATCH(B107,'Lineas'!$A$8:$A$107,0))&lt;&gt;"Revisado","Revisar línea",IF(ROUND(D107,2)&lt;&gt;D107,"Revisar céntimos","Revisado"))))))))</x:f>
      </x:c>
      <x:c r="J107" s="12" t="str">
        <x:f>IF(ISNUMBER(C107),YEAR(C107),"")</x:f>
      </x:c>
      <x:c r="K107" s="12" t="str">
        <x:f>IF(ISNUMBER(C107),INT((MONTH(C107)-1)/3)+1,"")</x:f>
      </x:c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</x:row>
  </x:sheetData>
  <x:conditionalFormatting sqref="I8:I107">
    <x:cfRule type="expression" dxfId="10" priority="1">
      <x:formula>AND(I8&lt;&gt;"",I8&lt;&gt;"Revisado")</x:formula>
    </x:cfRule>
  </x:conditionalFormatting>
  <x:dataValidations count="1">
    <x:dataValidation type="list" sqref="E8:E107">
      <x:formula1>"Pendiente,Confirmado"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398ed848ee749f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34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3" t="str">
        <x:v>Bienes</x:v>
      </x:c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 t="str">
        <x:v>Amarillo: escribe. Gris: fórmula. Ejemplos ficticios precargados; lee Instrucciones antes de sustituirlos.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3" customHeight="1">
      <x:c r="A5" s="2" t="str">
        <x:v>100 filas disponibles (8–107). No escribas fuera de la tabla ni borres las columnas grises.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46" customHeight="1">
      <x:c r="A7" s="8" t="str">
        <x:v>ID bien</x:v>
      </x:c>
      <x:c r="B7" s="8" t="str">
        <x:v>Actividad ID</x:v>
      </x:c>
      <x:c r="C7" s="8" t="str">
        <x:v>Descripción</x:v>
      </x:c>
      <x:c r="D7" s="8" t="str">
        <x:v>ID documento proveedor</x:v>
      </x:c>
      <x:c r="E7" s="8" t="str">
        <x:v>Proveedor</x:v>
      </x:c>
      <x:c r="F7" s="8" t="str">
        <x:v>NIF proveedor</x:v>
      </x:c>
      <x:c r="G7" s="8" t="str">
        <x:v>Puesta en uso</x:v>
      </x:c>
      <x:c r="H7" s="8" t="str">
        <x:v>Valor adquisición EUR</x:v>
      </x:c>
      <x:c r="I7" s="8" t="str">
        <x:v>Valor amortizable EUR</x:v>
      </x:c>
      <x:c r="J7" s="8" t="str">
        <x:v>Método confirmado</x:v>
      </x:c>
      <x:c r="K7" s="8" t="str">
        <x:v>Tipo anual confirmado</x:v>
      </x:c>
      <x:c r="L7" s="8" t="str">
        <x:v>Amortización previa EUR</x:v>
      </x:c>
      <x:c r="M7" s="8" t="str">
        <x:v>Año completo confirmado</x:v>
      </x:c>
      <x:c r="N7" s="8" t="str">
        <x:v>Cuota manual revisada EUR</x:v>
      </x:c>
      <x:c r="O7" s="8" t="str">
        <x:v>Revisión</x:v>
      </x:c>
      <x:c r="P7" s="8" t="str">
        <x:v>Baja fecha</x:v>
      </x:c>
      <x:c r="Q7" s="8" t="str">
        <x:v>Baja motivo</x:v>
      </x:c>
      <x:c r="R7" s="8" t="str">
        <x:v>Notas</x:v>
      </x:c>
      <x:c r="S7" s="8" t="str">
        <x:v>Cuota período EUR</x:v>
      </x:c>
      <x:c r="T7" s="8" t="str">
        <x:v>Acumulada cierre EUR</x:v>
      </x:c>
      <x:c r="U7" s="8" t="str">
        <x:v>Valor pendiente EUR</x:v>
      </x:c>
      <x:c r="V7" s="8" t="str">
        <x:v>Datos bien</x:v>
      </x:c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</x:row>
    <x:row r="8" ht="23" customHeight="1">
      <x:c r="A8" s="11" t="str">
        <x:v>B1</x:v>
      </x:c>
      <x:c r="B8" s="11" t="str">
        <x:v>ACT1</x:v>
      </x:c>
      <x:c r="C8" s="11" t="str">
        <x:v>Equipo ficticio</x:v>
      </x:c>
      <x:c r="D8" s="11" t="str">
        <x:v>D5</x:v>
      </x:c>
      <x:c r="E8" s="11" t="str">
        <x:v>Proveedor ficticio</x:v>
      </x:c>
      <x:c r="F8" s="11" t="str">
        <x:v>FICTICIO-NO-VALIDO</x:v>
      </x:c>
      <x:c r="G8" s="13" t="n">
        <x:v>46032</x:v>
      </x:c>
      <x:c r="H8" s="14" t="n">
        <x:v>1200</x:v>
      </x:c>
      <x:c r="I8" s="14" t="n">
        <x:v>1200</x:v>
      </x:c>
      <x:c r="J8" s="11" t="str"/>
      <x:c r="K8" s="16"/>
      <x:c r="L8" s="14" t="n">
        <x:v>0</x:v>
      </x:c>
      <x:c r="M8" s="11" t="str">
        <x:v>No</x:v>
      </x:c>
      <x:c r="N8" s="14"/>
      <x:c r="O8" s="11" t="str">
        <x:v>Pendiente</x:v>
      </x:c>
      <x:c r="P8" s="13"/>
      <x:c r="Q8" s="11" t="str"/>
      <x:c r="R8" s="11" t="str">
        <x:v>Método pendiente</x:v>
      </x:c>
      <x:c r="S8" s="15" t="str">
        <x:f>IF(COUNTA(A8:R8)=0,"",IF(O8&lt;&gt;"Confirmado","",IF(AND(J8="Lineal",M8="Sí",ISNUMBER(G8),ISNUMBER(I8),ISNUMBER(K8),ISNUMBER(L8),G8&lt;=DATE('Instrucciones'!$B$5,1,1),P8=""),ROUND(MIN(I8-L8,I8*K8),2),IF(AND(J8="Manual",ISNUMBER(N8)),N8,""))))</x:f>
      </x:c>
      <x:c r="T8" s="15" t="str">
        <x:f>IF(AND(ISNUMBER(S8),ISNUMBER(L8)),ROUND(S8+L8,2),"")</x:f>
      </x:c>
      <x:c r="U8" s="15" t="str">
        <x:f>IF(AND(ISNUMBER(T8),ISNUMBER(I8)),ROUND(I8-T8,2),"")</x:f>
      </x:c>
      <x:c r="V8" s="12" t="str">
        <x:f>IF(COUNTA(A8:R8)=0,"",IF(OR(A8="",OR(ISNUMBER(FIND("*",A8)),ISNUMBER(FIND("?",A8))),COUNTIFS('Bienes'!$A$8:$A$107,A8)&lt;&gt;1,NOT(COUNTIFS('Instrucciones'!$A$15:$A$24,B8)=1),C8="",D8="",E8="",F8="",NOT(ISNUMBER(G8)),NOT(ISNUMBER(H8)),NOT(ISNUMBER(I8)),O8&lt;&gt;"Confirmado",NOT(ISNUMBER(S8)),NOT(ISNUMBER(T8))),"Revisar bien / amortización",IF(OR(H8&lt;0,I8&lt;0,L8&lt;0,S8&lt;0,U8&lt;0,AND(J8="Lineal",OR(K8&lt;0,K8&gt;1))),"Revisar valores","Revisado")))</x:f>
        <x:v>Revisar bien / amortización</x:v>
      </x:c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</x:row>
    <x:row r="9" ht="23" customHeight="1">
      <x:c r="A9" s="11"/>
      <x:c r="B9" s="11"/>
      <x:c r="C9" s="11"/>
      <x:c r="D9" s="11"/>
      <x:c r="E9" s="11"/>
      <x:c r="F9" s="11"/>
      <x:c r="G9" s="13"/>
      <x:c r="H9" s="14"/>
      <x:c r="I9" s="14"/>
      <x:c r="J9" s="11"/>
      <x:c r="K9" s="16"/>
      <x:c r="L9" s="14"/>
      <x:c r="M9" s="11"/>
      <x:c r="N9" s="14"/>
      <x:c r="O9" s="11"/>
      <x:c r="P9" s="13"/>
      <x:c r="Q9" s="11"/>
      <x:c r="R9" s="11"/>
      <x:c r="S9" s="15" t="str">
        <x:f>IF(COUNTA(A9:R9)=0,"",IF(O9&lt;&gt;"Confirmado","",IF(AND(J9="Lineal",M9="Sí",ISNUMBER(G9),ISNUMBER(I9),ISNUMBER(K9),ISNUMBER(L9),G9&lt;=DATE('Instrucciones'!$B$5,1,1),P9=""),ROUND(MIN(I9-L9,I9*K9),2),IF(AND(J9="Manual",ISNUMBER(N9)),N9,""))))</x:f>
      </x:c>
      <x:c r="T9" s="15" t="str">
        <x:f>IF(AND(ISNUMBER(S9),ISNUMBER(L9)),ROUND(S9+L9,2),"")</x:f>
      </x:c>
      <x:c r="U9" s="15" t="str">
        <x:f>IF(AND(ISNUMBER(T9),ISNUMBER(I9)),ROUND(I9-T9,2),"")</x:f>
      </x:c>
      <x:c r="V9" s="12" t="str">
        <x:f>IF(COUNTA(A9:R9)=0,"",IF(OR(A9="",OR(ISNUMBER(FIND("*",A9)),ISNUMBER(FIND("?",A9))),COUNTIFS('Bienes'!$A$8:$A$107,A9)&lt;&gt;1,NOT(COUNTIFS('Instrucciones'!$A$15:$A$24,B9)=1),C9="",D9="",E9="",F9="",NOT(ISNUMBER(G9)),NOT(ISNUMBER(H9)),NOT(ISNUMBER(I9)),O9&lt;&gt;"Confirmado",NOT(ISNUMBER(S9)),NOT(ISNUMBER(T9))),"Revisar bien / amortización",IF(OR(H9&lt;0,I9&lt;0,L9&lt;0,S9&lt;0,U9&lt;0,AND(J9="Lineal",OR(K9&lt;0,K9&gt;1))),"Revisar valores","Revisado")))</x:f>
      </x:c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</x:row>
    <x:row r="10" ht="23" customHeight="1">
      <x:c r="A10" s="11"/>
      <x:c r="B10" s="11"/>
      <x:c r="C10" s="11"/>
      <x:c r="D10" s="11"/>
      <x:c r="E10" s="11"/>
      <x:c r="F10" s="11"/>
      <x:c r="G10" s="13"/>
      <x:c r="H10" s="14"/>
      <x:c r="I10" s="14"/>
      <x:c r="J10" s="11"/>
      <x:c r="K10" s="16"/>
      <x:c r="L10" s="14"/>
      <x:c r="M10" s="11"/>
      <x:c r="N10" s="14"/>
      <x:c r="O10" s="11"/>
      <x:c r="P10" s="13"/>
      <x:c r="Q10" s="11"/>
      <x:c r="R10" s="11"/>
      <x:c r="S10" s="15" t="str">
        <x:f>IF(COUNTA(A10:R10)=0,"",IF(O10&lt;&gt;"Confirmado","",IF(AND(J10="Lineal",M10="Sí",ISNUMBER(G10),ISNUMBER(I10),ISNUMBER(K10),ISNUMBER(L10),G10&lt;=DATE('Instrucciones'!$B$5,1,1),P10=""),ROUND(MIN(I10-L10,I10*K10),2),IF(AND(J10="Manual",ISNUMBER(N10)),N10,""))))</x:f>
      </x:c>
      <x:c r="T10" s="15" t="str">
        <x:f>IF(AND(ISNUMBER(S10),ISNUMBER(L10)),ROUND(S10+L10,2),"")</x:f>
      </x:c>
      <x:c r="U10" s="15" t="str">
        <x:f>IF(AND(ISNUMBER(T10),ISNUMBER(I10)),ROUND(I10-T10,2),"")</x:f>
      </x:c>
      <x:c r="V10" s="12" t="str">
        <x:f>IF(COUNTA(A10:R10)=0,"",IF(OR(A10="",OR(ISNUMBER(FIND("*",A10)),ISNUMBER(FIND("?",A10))),COUNTIFS('Bienes'!$A$8:$A$107,A10)&lt;&gt;1,NOT(COUNTIFS('Instrucciones'!$A$15:$A$24,B10)=1),C10="",D10="",E10="",F10="",NOT(ISNUMBER(G10)),NOT(ISNUMBER(H10)),NOT(ISNUMBER(I10)),O10&lt;&gt;"Confirmado",NOT(ISNUMBER(S10)),NOT(ISNUMBER(T10))),"Revisar bien / amortización",IF(OR(H10&lt;0,I10&lt;0,L10&lt;0,S10&lt;0,U10&lt;0,AND(J10="Lineal",OR(K10&lt;0,K10&gt;1))),"Revisar valores","Revisado")))</x:f>
      </x:c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</x:row>
    <x:row r="11" ht="23" customHeight="1">
      <x:c r="A11" s="11"/>
      <x:c r="B11" s="11"/>
      <x:c r="C11" s="11"/>
      <x:c r="D11" s="11"/>
      <x:c r="E11" s="11"/>
      <x:c r="F11" s="11"/>
      <x:c r="G11" s="13"/>
      <x:c r="H11" s="14"/>
      <x:c r="I11" s="14"/>
      <x:c r="J11" s="11"/>
      <x:c r="K11" s="16"/>
      <x:c r="L11" s="14"/>
      <x:c r="M11" s="11"/>
      <x:c r="N11" s="14"/>
      <x:c r="O11" s="11"/>
      <x:c r="P11" s="13"/>
      <x:c r="Q11" s="11"/>
      <x:c r="R11" s="11"/>
      <x:c r="S11" s="15" t="str">
        <x:f>IF(COUNTA(A11:R11)=0,"",IF(O11&lt;&gt;"Confirmado","",IF(AND(J11="Lineal",M11="Sí",ISNUMBER(G11),ISNUMBER(I11),ISNUMBER(K11),ISNUMBER(L11),G11&lt;=DATE('Instrucciones'!$B$5,1,1),P11=""),ROUND(MIN(I11-L11,I11*K11),2),IF(AND(J11="Manual",ISNUMBER(N11)),N11,""))))</x:f>
      </x:c>
      <x:c r="T11" s="15" t="str">
        <x:f>IF(AND(ISNUMBER(S11),ISNUMBER(L11)),ROUND(S11+L11,2),"")</x:f>
      </x:c>
      <x:c r="U11" s="15" t="str">
        <x:f>IF(AND(ISNUMBER(T11),ISNUMBER(I11)),ROUND(I11-T11,2),"")</x:f>
      </x:c>
      <x:c r="V11" s="12" t="str">
        <x:f>IF(COUNTA(A11:R11)=0,"",IF(OR(A11="",OR(ISNUMBER(FIND("*",A11)),ISNUMBER(FIND("?",A11))),COUNTIFS('Bienes'!$A$8:$A$107,A11)&lt;&gt;1,NOT(COUNTIFS('Instrucciones'!$A$15:$A$24,B11)=1),C11="",D11="",E11="",F11="",NOT(ISNUMBER(G11)),NOT(ISNUMBER(H11)),NOT(ISNUMBER(I11)),O11&lt;&gt;"Confirmado",NOT(ISNUMBER(S11)),NOT(ISNUMBER(T11))),"Revisar bien / amortización",IF(OR(H11&lt;0,I11&lt;0,L11&lt;0,S11&lt;0,U11&lt;0,AND(J11="Lineal",OR(K11&lt;0,K11&gt;1))),"Revisar valores","Revisado")))</x:f>
      </x:c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</x:row>
    <x:row r="12" ht="23" customHeight="1">
      <x:c r="A12" s="11"/>
      <x:c r="B12" s="11"/>
      <x:c r="C12" s="11"/>
      <x:c r="D12" s="11"/>
      <x:c r="E12" s="11"/>
      <x:c r="F12" s="11"/>
      <x:c r="G12" s="13"/>
      <x:c r="H12" s="14"/>
      <x:c r="I12" s="14"/>
      <x:c r="J12" s="11"/>
      <x:c r="K12" s="16"/>
      <x:c r="L12" s="14"/>
      <x:c r="M12" s="11"/>
      <x:c r="N12" s="14"/>
      <x:c r="O12" s="11"/>
      <x:c r="P12" s="13"/>
      <x:c r="Q12" s="11"/>
      <x:c r="R12" s="11"/>
      <x:c r="S12" s="15" t="str">
        <x:f>IF(COUNTA(A12:R12)=0,"",IF(O12&lt;&gt;"Confirmado","",IF(AND(J12="Lineal",M12="Sí",ISNUMBER(G12),ISNUMBER(I12),ISNUMBER(K12),ISNUMBER(L12),G12&lt;=DATE('Instrucciones'!$B$5,1,1),P12=""),ROUND(MIN(I12-L12,I12*K12),2),IF(AND(J12="Manual",ISNUMBER(N12)),N12,""))))</x:f>
      </x:c>
      <x:c r="T12" s="15" t="str">
        <x:f>IF(AND(ISNUMBER(S12),ISNUMBER(L12)),ROUND(S12+L12,2),"")</x:f>
      </x:c>
      <x:c r="U12" s="15" t="str">
        <x:f>IF(AND(ISNUMBER(T12),ISNUMBER(I12)),ROUND(I12-T12,2),"")</x:f>
      </x:c>
      <x:c r="V12" s="12" t="str">
        <x:f>IF(COUNTA(A12:R12)=0,"",IF(OR(A12="",OR(ISNUMBER(FIND("*",A12)),ISNUMBER(FIND("?",A12))),COUNTIFS('Bienes'!$A$8:$A$107,A12)&lt;&gt;1,NOT(COUNTIFS('Instrucciones'!$A$15:$A$24,B12)=1),C12="",D12="",E12="",F12="",NOT(ISNUMBER(G12)),NOT(ISNUMBER(H12)),NOT(ISNUMBER(I12)),O12&lt;&gt;"Confirmado",NOT(ISNUMBER(S12)),NOT(ISNUMBER(T12))),"Revisar bien / amortización",IF(OR(H12&lt;0,I12&lt;0,L12&lt;0,S12&lt;0,U12&lt;0,AND(J12="Lineal",OR(K12&lt;0,K12&gt;1))),"Revisar valores","Revisado")))</x:f>
      </x:c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</x:row>
    <x:row r="13" ht="23" customHeight="1">
      <x:c r="A13" s="11"/>
      <x:c r="B13" s="11"/>
      <x:c r="C13" s="11"/>
      <x:c r="D13" s="11"/>
      <x:c r="E13" s="11"/>
      <x:c r="F13" s="11"/>
      <x:c r="G13" s="13"/>
      <x:c r="H13" s="14"/>
      <x:c r="I13" s="14"/>
      <x:c r="J13" s="11"/>
      <x:c r="K13" s="16"/>
      <x:c r="L13" s="14"/>
      <x:c r="M13" s="11"/>
      <x:c r="N13" s="14"/>
      <x:c r="O13" s="11"/>
      <x:c r="P13" s="13"/>
      <x:c r="Q13" s="11"/>
      <x:c r="R13" s="11"/>
      <x:c r="S13" s="15" t="str">
        <x:f>IF(COUNTA(A13:R13)=0,"",IF(O13&lt;&gt;"Confirmado","",IF(AND(J13="Lineal",M13="Sí",ISNUMBER(G13),ISNUMBER(I13),ISNUMBER(K13),ISNUMBER(L13),G13&lt;=DATE('Instrucciones'!$B$5,1,1),P13=""),ROUND(MIN(I13-L13,I13*K13),2),IF(AND(J13="Manual",ISNUMBER(N13)),N13,""))))</x:f>
      </x:c>
      <x:c r="T13" s="15" t="str">
        <x:f>IF(AND(ISNUMBER(S13),ISNUMBER(L13)),ROUND(S13+L13,2),"")</x:f>
      </x:c>
      <x:c r="U13" s="15" t="str">
        <x:f>IF(AND(ISNUMBER(T13),ISNUMBER(I13)),ROUND(I13-T13,2),"")</x:f>
      </x:c>
      <x:c r="V13" s="12" t="str">
        <x:f>IF(COUNTA(A13:R13)=0,"",IF(OR(A13="",OR(ISNUMBER(FIND("*",A13)),ISNUMBER(FIND("?",A13))),COUNTIFS('Bienes'!$A$8:$A$107,A13)&lt;&gt;1,NOT(COUNTIFS('Instrucciones'!$A$15:$A$24,B13)=1),C13="",D13="",E13="",F13="",NOT(ISNUMBER(G13)),NOT(ISNUMBER(H13)),NOT(ISNUMBER(I13)),O13&lt;&gt;"Confirmado",NOT(ISNUMBER(S13)),NOT(ISNUMBER(T13))),"Revisar bien / amortización",IF(OR(H13&lt;0,I13&lt;0,L13&lt;0,S13&lt;0,U13&lt;0,AND(J13="Lineal",OR(K13&lt;0,K13&gt;1))),"Revisar valores","Revisado")))</x:f>
      </x:c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23" customHeight="1">
      <x:c r="A14" s="11"/>
      <x:c r="B14" s="11"/>
      <x:c r="C14" s="11"/>
      <x:c r="D14" s="11"/>
      <x:c r="E14" s="11"/>
      <x:c r="F14" s="11"/>
      <x:c r="G14" s="13"/>
      <x:c r="H14" s="14"/>
      <x:c r="I14" s="14"/>
      <x:c r="J14" s="11"/>
      <x:c r="K14" s="16"/>
      <x:c r="L14" s="14"/>
      <x:c r="M14" s="11"/>
      <x:c r="N14" s="14"/>
      <x:c r="O14" s="11"/>
      <x:c r="P14" s="13"/>
      <x:c r="Q14" s="11"/>
      <x:c r="R14" s="11"/>
      <x:c r="S14" s="15" t="str">
        <x:f>IF(COUNTA(A14:R14)=0,"",IF(O14&lt;&gt;"Confirmado","",IF(AND(J14="Lineal",M14="Sí",ISNUMBER(G14),ISNUMBER(I14),ISNUMBER(K14),ISNUMBER(L14),G14&lt;=DATE('Instrucciones'!$B$5,1,1),P14=""),ROUND(MIN(I14-L14,I14*K14),2),IF(AND(J14="Manual",ISNUMBER(N14)),N14,""))))</x:f>
      </x:c>
      <x:c r="T14" s="15" t="str">
        <x:f>IF(AND(ISNUMBER(S14),ISNUMBER(L14)),ROUND(S14+L14,2),"")</x:f>
      </x:c>
      <x:c r="U14" s="15" t="str">
        <x:f>IF(AND(ISNUMBER(T14),ISNUMBER(I14)),ROUND(I14-T14,2),"")</x:f>
      </x:c>
      <x:c r="V14" s="12" t="str">
        <x:f>IF(COUNTA(A14:R14)=0,"",IF(OR(A14="",OR(ISNUMBER(FIND("*",A14)),ISNUMBER(FIND("?",A14))),COUNTIFS('Bienes'!$A$8:$A$107,A14)&lt;&gt;1,NOT(COUNTIFS('Instrucciones'!$A$15:$A$24,B14)=1),C14="",D14="",E14="",F14="",NOT(ISNUMBER(G14)),NOT(ISNUMBER(H14)),NOT(ISNUMBER(I14)),O14&lt;&gt;"Confirmado",NOT(ISNUMBER(S14)),NOT(ISNUMBER(T14))),"Revisar bien / amortización",IF(OR(H14&lt;0,I14&lt;0,L14&lt;0,S14&lt;0,U14&lt;0,AND(J14="Lineal",OR(K14&lt;0,K14&gt;1))),"Revisar valores","Revisado")))</x:f>
      </x:c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23" customHeight="1">
      <x:c r="A15" s="11"/>
      <x:c r="B15" s="11"/>
      <x:c r="C15" s="11"/>
      <x:c r="D15" s="11"/>
      <x:c r="E15" s="11"/>
      <x:c r="F15" s="11"/>
      <x:c r="G15" s="13"/>
      <x:c r="H15" s="14"/>
      <x:c r="I15" s="14"/>
      <x:c r="J15" s="11"/>
      <x:c r="K15" s="16"/>
      <x:c r="L15" s="14"/>
      <x:c r="M15" s="11"/>
      <x:c r="N15" s="14"/>
      <x:c r="O15" s="11"/>
      <x:c r="P15" s="13"/>
      <x:c r="Q15" s="11"/>
      <x:c r="R15" s="11"/>
      <x:c r="S15" s="15" t="str">
        <x:f>IF(COUNTA(A15:R15)=0,"",IF(O15&lt;&gt;"Confirmado","",IF(AND(J15="Lineal",M15="Sí",ISNUMBER(G15),ISNUMBER(I15),ISNUMBER(K15),ISNUMBER(L15),G15&lt;=DATE('Instrucciones'!$B$5,1,1),P15=""),ROUND(MIN(I15-L15,I15*K15),2),IF(AND(J15="Manual",ISNUMBER(N15)),N15,""))))</x:f>
      </x:c>
      <x:c r="T15" s="15" t="str">
        <x:f>IF(AND(ISNUMBER(S15),ISNUMBER(L15)),ROUND(S15+L15,2),"")</x:f>
      </x:c>
      <x:c r="U15" s="15" t="str">
        <x:f>IF(AND(ISNUMBER(T15),ISNUMBER(I15)),ROUND(I15-T15,2),"")</x:f>
      </x:c>
      <x:c r="V15" s="12" t="str">
        <x:f>IF(COUNTA(A15:R15)=0,"",IF(OR(A15="",OR(ISNUMBER(FIND("*",A15)),ISNUMBER(FIND("?",A15))),COUNTIFS('Bienes'!$A$8:$A$107,A15)&lt;&gt;1,NOT(COUNTIFS('Instrucciones'!$A$15:$A$24,B15)=1),C15="",D15="",E15="",F15="",NOT(ISNUMBER(G15)),NOT(ISNUMBER(H15)),NOT(ISNUMBER(I15)),O15&lt;&gt;"Confirmado",NOT(ISNUMBER(S15)),NOT(ISNUMBER(T15))),"Revisar bien / amortización",IF(OR(H15&lt;0,I15&lt;0,L15&lt;0,S15&lt;0,U15&lt;0,AND(J15="Lineal",OR(K15&lt;0,K15&gt;1))),"Revisar valores","Revisado")))</x:f>
      </x:c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</x:row>
    <x:row r="16" ht="23" customHeight="1">
      <x:c r="A16" s="11"/>
      <x:c r="B16" s="11"/>
      <x:c r="C16" s="11"/>
      <x:c r="D16" s="11"/>
      <x:c r="E16" s="11"/>
      <x:c r="F16" s="11"/>
      <x:c r="G16" s="13"/>
      <x:c r="H16" s="14"/>
      <x:c r="I16" s="14"/>
      <x:c r="J16" s="11"/>
      <x:c r="K16" s="16"/>
      <x:c r="L16" s="14"/>
      <x:c r="M16" s="11"/>
      <x:c r="N16" s="14"/>
      <x:c r="O16" s="11"/>
      <x:c r="P16" s="13"/>
      <x:c r="Q16" s="11"/>
      <x:c r="R16" s="11"/>
      <x:c r="S16" s="15" t="str">
        <x:f>IF(COUNTA(A16:R16)=0,"",IF(O16&lt;&gt;"Confirmado","",IF(AND(J16="Lineal",M16="Sí",ISNUMBER(G16),ISNUMBER(I16),ISNUMBER(K16),ISNUMBER(L16),G16&lt;=DATE('Instrucciones'!$B$5,1,1),P16=""),ROUND(MIN(I16-L16,I16*K16),2),IF(AND(J16="Manual",ISNUMBER(N16)),N16,""))))</x:f>
      </x:c>
      <x:c r="T16" s="15" t="str">
        <x:f>IF(AND(ISNUMBER(S16),ISNUMBER(L16)),ROUND(S16+L16,2),"")</x:f>
      </x:c>
      <x:c r="U16" s="15" t="str">
        <x:f>IF(AND(ISNUMBER(T16),ISNUMBER(I16)),ROUND(I16-T16,2),"")</x:f>
      </x:c>
      <x:c r="V16" s="12" t="str">
        <x:f>IF(COUNTA(A16:R16)=0,"",IF(OR(A16="",OR(ISNUMBER(FIND("*",A16)),ISNUMBER(FIND("?",A16))),COUNTIFS('Bienes'!$A$8:$A$107,A16)&lt;&gt;1,NOT(COUNTIFS('Instrucciones'!$A$15:$A$24,B16)=1),C16="",D16="",E16="",F16="",NOT(ISNUMBER(G16)),NOT(ISNUMBER(H16)),NOT(ISNUMBER(I16)),O16&lt;&gt;"Confirmado",NOT(ISNUMBER(S16)),NOT(ISNUMBER(T16))),"Revisar bien / amortización",IF(OR(H16&lt;0,I16&lt;0,L16&lt;0,S16&lt;0,U16&lt;0,AND(J16="Lineal",OR(K16&lt;0,K16&gt;1))),"Revisar valores","Revisado")))</x:f>
      </x:c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</x:row>
    <x:row r="17" ht="23" customHeight="1">
      <x:c r="A17" s="11"/>
      <x:c r="B17" s="11"/>
      <x:c r="C17" s="11"/>
      <x:c r="D17" s="11"/>
      <x:c r="E17" s="11"/>
      <x:c r="F17" s="11"/>
      <x:c r="G17" s="13"/>
      <x:c r="H17" s="14"/>
      <x:c r="I17" s="14"/>
      <x:c r="J17" s="11"/>
      <x:c r="K17" s="16"/>
      <x:c r="L17" s="14"/>
      <x:c r="M17" s="11"/>
      <x:c r="N17" s="14"/>
      <x:c r="O17" s="11"/>
      <x:c r="P17" s="13"/>
      <x:c r="Q17" s="11"/>
      <x:c r="R17" s="11"/>
      <x:c r="S17" s="15" t="str">
        <x:f>IF(COUNTA(A17:R17)=0,"",IF(O17&lt;&gt;"Confirmado","",IF(AND(J17="Lineal",M17="Sí",ISNUMBER(G17),ISNUMBER(I17),ISNUMBER(K17),ISNUMBER(L17),G17&lt;=DATE('Instrucciones'!$B$5,1,1),P17=""),ROUND(MIN(I17-L17,I17*K17),2),IF(AND(J17="Manual",ISNUMBER(N17)),N17,""))))</x:f>
      </x:c>
      <x:c r="T17" s="15" t="str">
        <x:f>IF(AND(ISNUMBER(S17),ISNUMBER(L17)),ROUND(S17+L17,2),"")</x:f>
      </x:c>
      <x:c r="U17" s="15" t="str">
        <x:f>IF(AND(ISNUMBER(T17),ISNUMBER(I17)),ROUND(I17-T17,2),"")</x:f>
      </x:c>
      <x:c r="V17" s="12" t="str">
        <x:f>IF(COUNTA(A17:R17)=0,"",IF(OR(A17="",OR(ISNUMBER(FIND("*",A17)),ISNUMBER(FIND("?",A17))),COUNTIFS('Bienes'!$A$8:$A$107,A17)&lt;&gt;1,NOT(COUNTIFS('Instrucciones'!$A$15:$A$24,B17)=1),C17="",D17="",E17="",F17="",NOT(ISNUMBER(G17)),NOT(ISNUMBER(H17)),NOT(ISNUMBER(I17)),O17&lt;&gt;"Confirmado",NOT(ISNUMBER(S17)),NOT(ISNUMBER(T17))),"Revisar bien / amortización",IF(OR(H17&lt;0,I17&lt;0,L17&lt;0,S17&lt;0,U17&lt;0,AND(J17="Lineal",OR(K17&lt;0,K17&gt;1))),"Revisar valores","Revisado")))</x:f>
      </x:c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</x:row>
    <x:row r="18" ht="23" customHeight="1">
      <x:c r="A18" s="11"/>
      <x:c r="B18" s="11"/>
      <x:c r="C18" s="11"/>
      <x:c r="D18" s="11"/>
      <x:c r="E18" s="11"/>
      <x:c r="F18" s="11"/>
      <x:c r="G18" s="13"/>
      <x:c r="H18" s="14"/>
      <x:c r="I18" s="14"/>
      <x:c r="J18" s="11"/>
      <x:c r="K18" s="16"/>
      <x:c r="L18" s="14"/>
      <x:c r="M18" s="11"/>
      <x:c r="N18" s="14"/>
      <x:c r="O18" s="11"/>
      <x:c r="P18" s="13"/>
      <x:c r="Q18" s="11"/>
      <x:c r="R18" s="11"/>
      <x:c r="S18" s="15" t="str">
        <x:f>IF(COUNTA(A18:R18)=0,"",IF(O18&lt;&gt;"Confirmado","",IF(AND(J18="Lineal",M18="Sí",ISNUMBER(G18),ISNUMBER(I18),ISNUMBER(K18),ISNUMBER(L18),G18&lt;=DATE('Instrucciones'!$B$5,1,1),P18=""),ROUND(MIN(I18-L18,I18*K18),2),IF(AND(J18="Manual",ISNUMBER(N18)),N18,""))))</x:f>
      </x:c>
      <x:c r="T18" s="15" t="str">
        <x:f>IF(AND(ISNUMBER(S18),ISNUMBER(L18)),ROUND(S18+L18,2),"")</x:f>
      </x:c>
      <x:c r="U18" s="15" t="str">
        <x:f>IF(AND(ISNUMBER(T18),ISNUMBER(I18)),ROUND(I18-T18,2),"")</x:f>
      </x:c>
      <x:c r="V18" s="12" t="str">
        <x:f>IF(COUNTA(A18:R18)=0,"",IF(OR(A18="",OR(ISNUMBER(FIND("*",A18)),ISNUMBER(FIND("?",A18))),COUNTIFS('Bienes'!$A$8:$A$107,A18)&lt;&gt;1,NOT(COUNTIFS('Instrucciones'!$A$15:$A$24,B18)=1),C18="",D18="",E18="",F18="",NOT(ISNUMBER(G18)),NOT(ISNUMBER(H18)),NOT(ISNUMBER(I18)),O18&lt;&gt;"Confirmado",NOT(ISNUMBER(S18)),NOT(ISNUMBER(T18))),"Revisar bien / amortización",IF(OR(H18&lt;0,I18&lt;0,L18&lt;0,S18&lt;0,U18&lt;0,AND(J18="Lineal",OR(K18&lt;0,K18&gt;1))),"Revisar valores","Revisado")))</x:f>
      </x:c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</x:row>
    <x:row r="19" ht="23" customHeight="1">
      <x:c r="A19" s="11"/>
      <x:c r="B19" s="11"/>
      <x:c r="C19" s="11"/>
      <x:c r="D19" s="11"/>
      <x:c r="E19" s="11"/>
      <x:c r="F19" s="11"/>
      <x:c r="G19" s="13"/>
      <x:c r="H19" s="14"/>
      <x:c r="I19" s="14"/>
      <x:c r="J19" s="11"/>
      <x:c r="K19" s="16"/>
      <x:c r="L19" s="14"/>
      <x:c r="M19" s="11"/>
      <x:c r="N19" s="14"/>
      <x:c r="O19" s="11"/>
      <x:c r="P19" s="13"/>
      <x:c r="Q19" s="11"/>
      <x:c r="R19" s="11"/>
      <x:c r="S19" s="15" t="str">
        <x:f>IF(COUNTA(A19:R19)=0,"",IF(O19&lt;&gt;"Confirmado","",IF(AND(J19="Lineal",M19="Sí",ISNUMBER(G19),ISNUMBER(I19),ISNUMBER(K19),ISNUMBER(L19),G19&lt;=DATE('Instrucciones'!$B$5,1,1),P19=""),ROUND(MIN(I19-L19,I19*K19),2),IF(AND(J19="Manual",ISNUMBER(N19)),N19,""))))</x:f>
      </x:c>
      <x:c r="T19" s="15" t="str">
        <x:f>IF(AND(ISNUMBER(S19),ISNUMBER(L19)),ROUND(S19+L19,2),"")</x:f>
      </x:c>
      <x:c r="U19" s="15" t="str">
        <x:f>IF(AND(ISNUMBER(T19),ISNUMBER(I19)),ROUND(I19-T19,2),"")</x:f>
      </x:c>
      <x:c r="V19" s="12" t="str">
        <x:f>IF(COUNTA(A19:R19)=0,"",IF(OR(A19="",OR(ISNUMBER(FIND("*",A19)),ISNUMBER(FIND("?",A19))),COUNTIFS('Bienes'!$A$8:$A$107,A19)&lt;&gt;1,NOT(COUNTIFS('Instrucciones'!$A$15:$A$24,B19)=1),C19="",D19="",E19="",F19="",NOT(ISNUMBER(G19)),NOT(ISNUMBER(H19)),NOT(ISNUMBER(I19)),O19&lt;&gt;"Confirmado",NOT(ISNUMBER(S19)),NOT(ISNUMBER(T19))),"Revisar bien / amortización",IF(OR(H19&lt;0,I19&lt;0,L19&lt;0,S19&lt;0,U19&lt;0,AND(J19="Lineal",OR(K19&lt;0,K19&gt;1))),"Revisar valores","Revisado")))</x:f>
      </x:c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23" customHeight="1">
      <x:c r="A20" s="11"/>
      <x:c r="B20" s="11"/>
      <x:c r="C20" s="11"/>
      <x:c r="D20" s="11"/>
      <x:c r="E20" s="11"/>
      <x:c r="F20" s="11"/>
      <x:c r="G20" s="13"/>
      <x:c r="H20" s="14"/>
      <x:c r="I20" s="14"/>
      <x:c r="J20" s="11"/>
      <x:c r="K20" s="16"/>
      <x:c r="L20" s="14"/>
      <x:c r="M20" s="11"/>
      <x:c r="N20" s="14"/>
      <x:c r="O20" s="11"/>
      <x:c r="P20" s="13"/>
      <x:c r="Q20" s="11"/>
      <x:c r="R20" s="11"/>
      <x:c r="S20" s="15" t="str">
        <x:f>IF(COUNTA(A20:R20)=0,"",IF(O20&lt;&gt;"Confirmado","",IF(AND(J20="Lineal",M20="Sí",ISNUMBER(G20),ISNUMBER(I20),ISNUMBER(K20),ISNUMBER(L20),G20&lt;=DATE('Instrucciones'!$B$5,1,1),P20=""),ROUND(MIN(I20-L20,I20*K20),2),IF(AND(J20="Manual",ISNUMBER(N20)),N20,""))))</x:f>
      </x:c>
      <x:c r="T20" s="15" t="str">
        <x:f>IF(AND(ISNUMBER(S20),ISNUMBER(L20)),ROUND(S20+L20,2),"")</x:f>
      </x:c>
      <x:c r="U20" s="15" t="str">
        <x:f>IF(AND(ISNUMBER(T20),ISNUMBER(I20)),ROUND(I20-T20,2),"")</x:f>
      </x:c>
      <x:c r="V20" s="12" t="str">
        <x:f>IF(COUNTA(A20:R20)=0,"",IF(OR(A20="",OR(ISNUMBER(FIND("*",A20)),ISNUMBER(FIND("?",A20))),COUNTIFS('Bienes'!$A$8:$A$107,A20)&lt;&gt;1,NOT(COUNTIFS('Instrucciones'!$A$15:$A$24,B20)=1),C20="",D20="",E20="",F20="",NOT(ISNUMBER(G20)),NOT(ISNUMBER(H20)),NOT(ISNUMBER(I20)),O20&lt;&gt;"Confirmado",NOT(ISNUMBER(S20)),NOT(ISNUMBER(T20))),"Revisar bien / amortización",IF(OR(H20&lt;0,I20&lt;0,L20&lt;0,S20&lt;0,U20&lt;0,AND(J20="Lineal",OR(K20&lt;0,K20&gt;1))),"Revisar valores","Revisado")))</x:f>
      </x:c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  <x:row r="21" ht="23" customHeight="1">
      <x:c r="A21" s="11"/>
      <x:c r="B21" s="11"/>
      <x:c r="C21" s="11"/>
      <x:c r="D21" s="11"/>
      <x:c r="E21" s="11"/>
      <x:c r="F21" s="11"/>
      <x:c r="G21" s="13"/>
      <x:c r="H21" s="14"/>
      <x:c r="I21" s="14"/>
      <x:c r="J21" s="11"/>
      <x:c r="K21" s="16"/>
      <x:c r="L21" s="14"/>
      <x:c r="M21" s="11"/>
      <x:c r="N21" s="14"/>
      <x:c r="O21" s="11"/>
      <x:c r="P21" s="13"/>
      <x:c r="Q21" s="11"/>
      <x:c r="R21" s="11"/>
      <x:c r="S21" s="15" t="str">
        <x:f>IF(COUNTA(A21:R21)=0,"",IF(O21&lt;&gt;"Confirmado","",IF(AND(J21="Lineal",M21="Sí",ISNUMBER(G21),ISNUMBER(I21),ISNUMBER(K21),ISNUMBER(L21),G21&lt;=DATE('Instrucciones'!$B$5,1,1),P21=""),ROUND(MIN(I21-L21,I21*K21),2),IF(AND(J21="Manual",ISNUMBER(N21)),N21,""))))</x:f>
      </x:c>
      <x:c r="T21" s="15" t="str">
        <x:f>IF(AND(ISNUMBER(S21),ISNUMBER(L21)),ROUND(S21+L21,2),"")</x:f>
      </x:c>
      <x:c r="U21" s="15" t="str">
        <x:f>IF(AND(ISNUMBER(T21),ISNUMBER(I21)),ROUND(I21-T21,2),"")</x:f>
      </x:c>
      <x:c r="V21" s="12" t="str">
        <x:f>IF(COUNTA(A21:R21)=0,"",IF(OR(A21="",OR(ISNUMBER(FIND("*",A21)),ISNUMBER(FIND("?",A21))),COUNTIFS('Bienes'!$A$8:$A$107,A21)&lt;&gt;1,NOT(COUNTIFS('Instrucciones'!$A$15:$A$24,B21)=1),C21="",D21="",E21="",F21="",NOT(ISNUMBER(G21)),NOT(ISNUMBER(H21)),NOT(ISNUMBER(I21)),O21&lt;&gt;"Confirmado",NOT(ISNUMBER(S21)),NOT(ISNUMBER(T21))),"Revisar bien / amortización",IF(OR(H21&lt;0,I21&lt;0,L21&lt;0,S21&lt;0,U21&lt;0,AND(J21="Lineal",OR(K21&lt;0,K21&gt;1))),"Revisar valores","Revisado")))</x:f>
      </x:c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23" customHeight="1">
      <x:c r="A22" s="11"/>
      <x:c r="B22" s="11"/>
      <x:c r="C22" s="11"/>
      <x:c r="D22" s="11"/>
      <x:c r="E22" s="11"/>
      <x:c r="F22" s="11"/>
      <x:c r="G22" s="13"/>
      <x:c r="H22" s="14"/>
      <x:c r="I22" s="14"/>
      <x:c r="J22" s="11"/>
      <x:c r="K22" s="16"/>
      <x:c r="L22" s="14"/>
      <x:c r="M22" s="11"/>
      <x:c r="N22" s="14"/>
      <x:c r="O22" s="11"/>
      <x:c r="P22" s="13"/>
      <x:c r="Q22" s="11"/>
      <x:c r="R22" s="11"/>
      <x:c r="S22" s="15" t="str">
        <x:f>IF(COUNTA(A22:R22)=0,"",IF(O22&lt;&gt;"Confirmado","",IF(AND(J22="Lineal",M22="Sí",ISNUMBER(G22),ISNUMBER(I22),ISNUMBER(K22),ISNUMBER(L22),G22&lt;=DATE('Instrucciones'!$B$5,1,1),P22=""),ROUND(MIN(I22-L22,I22*K22),2),IF(AND(J22="Manual",ISNUMBER(N22)),N22,""))))</x:f>
      </x:c>
      <x:c r="T22" s="15" t="str">
        <x:f>IF(AND(ISNUMBER(S22),ISNUMBER(L22)),ROUND(S22+L22,2),"")</x:f>
      </x:c>
      <x:c r="U22" s="15" t="str">
        <x:f>IF(AND(ISNUMBER(T22),ISNUMBER(I22)),ROUND(I22-T22,2),"")</x:f>
      </x:c>
      <x:c r="V22" s="12" t="str">
        <x:f>IF(COUNTA(A22:R22)=0,"",IF(OR(A22="",OR(ISNUMBER(FIND("*",A22)),ISNUMBER(FIND("?",A22))),COUNTIFS('Bienes'!$A$8:$A$107,A22)&lt;&gt;1,NOT(COUNTIFS('Instrucciones'!$A$15:$A$24,B22)=1),C22="",D22="",E22="",F22="",NOT(ISNUMBER(G22)),NOT(ISNUMBER(H22)),NOT(ISNUMBER(I22)),O22&lt;&gt;"Confirmado",NOT(ISNUMBER(S22)),NOT(ISNUMBER(T22))),"Revisar bien / amortización",IF(OR(H22&lt;0,I22&lt;0,L22&lt;0,S22&lt;0,U22&lt;0,AND(J22="Lineal",OR(K22&lt;0,K22&gt;1))),"Revisar valores","Revisado")))</x:f>
      </x:c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23" customHeight="1">
      <x:c r="A23" s="11"/>
      <x:c r="B23" s="11"/>
      <x:c r="C23" s="11"/>
      <x:c r="D23" s="11"/>
      <x:c r="E23" s="11"/>
      <x:c r="F23" s="11"/>
      <x:c r="G23" s="13"/>
      <x:c r="H23" s="14"/>
      <x:c r="I23" s="14"/>
      <x:c r="J23" s="11"/>
      <x:c r="K23" s="16"/>
      <x:c r="L23" s="14"/>
      <x:c r="M23" s="11"/>
      <x:c r="N23" s="14"/>
      <x:c r="O23" s="11"/>
      <x:c r="P23" s="13"/>
      <x:c r="Q23" s="11"/>
      <x:c r="R23" s="11"/>
      <x:c r="S23" s="15" t="str">
        <x:f>IF(COUNTA(A23:R23)=0,"",IF(O23&lt;&gt;"Confirmado","",IF(AND(J23="Lineal",M23="Sí",ISNUMBER(G23),ISNUMBER(I23),ISNUMBER(K23),ISNUMBER(L23),G23&lt;=DATE('Instrucciones'!$B$5,1,1),P23=""),ROUND(MIN(I23-L23,I23*K23),2),IF(AND(J23="Manual",ISNUMBER(N23)),N23,""))))</x:f>
      </x:c>
      <x:c r="T23" s="15" t="str">
        <x:f>IF(AND(ISNUMBER(S23),ISNUMBER(L23)),ROUND(S23+L23,2),"")</x:f>
      </x:c>
      <x:c r="U23" s="15" t="str">
        <x:f>IF(AND(ISNUMBER(T23),ISNUMBER(I23)),ROUND(I23-T23,2),"")</x:f>
      </x:c>
      <x:c r="V23" s="12" t="str">
        <x:f>IF(COUNTA(A23:R23)=0,"",IF(OR(A23="",OR(ISNUMBER(FIND("*",A23)),ISNUMBER(FIND("?",A23))),COUNTIFS('Bienes'!$A$8:$A$107,A23)&lt;&gt;1,NOT(COUNTIFS('Instrucciones'!$A$15:$A$24,B23)=1),C23="",D23="",E23="",F23="",NOT(ISNUMBER(G23)),NOT(ISNUMBER(H23)),NOT(ISNUMBER(I23)),O23&lt;&gt;"Confirmado",NOT(ISNUMBER(S23)),NOT(ISNUMBER(T23))),"Revisar bien / amortización",IF(OR(H23&lt;0,I23&lt;0,L23&lt;0,S23&lt;0,U23&lt;0,AND(J23="Lineal",OR(K23&lt;0,K23&gt;1))),"Revisar valores","Revisado")))</x:f>
      </x:c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23" customHeight="1">
      <x:c r="A24" s="11"/>
      <x:c r="B24" s="11"/>
      <x:c r="C24" s="11"/>
      <x:c r="D24" s="11"/>
      <x:c r="E24" s="11"/>
      <x:c r="F24" s="11"/>
      <x:c r="G24" s="13"/>
      <x:c r="H24" s="14"/>
      <x:c r="I24" s="14"/>
      <x:c r="J24" s="11"/>
      <x:c r="K24" s="16"/>
      <x:c r="L24" s="14"/>
      <x:c r="M24" s="11"/>
      <x:c r="N24" s="14"/>
      <x:c r="O24" s="11"/>
      <x:c r="P24" s="13"/>
      <x:c r="Q24" s="11"/>
      <x:c r="R24" s="11"/>
      <x:c r="S24" s="15" t="str">
        <x:f>IF(COUNTA(A24:R24)=0,"",IF(O24&lt;&gt;"Confirmado","",IF(AND(J24="Lineal",M24="Sí",ISNUMBER(G24),ISNUMBER(I24),ISNUMBER(K24),ISNUMBER(L24),G24&lt;=DATE('Instrucciones'!$B$5,1,1),P24=""),ROUND(MIN(I24-L24,I24*K24),2),IF(AND(J24="Manual",ISNUMBER(N24)),N24,""))))</x:f>
      </x:c>
      <x:c r="T24" s="15" t="str">
        <x:f>IF(AND(ISNUMBER(S24),ISNUMBER(L24)),ROUND(S24+L24,2),"")</x:f>
      </x:c>
      <x:c r="U24" s="15" t="str">
        <x:f>IF(AND(ISNUMBER(T24),ISNUMBER(I24)),ROUND(I24-T24,2),"")</x:f>
      </x:c>
      <x:c r="V24" s="12" t="str">
        <x:f>IF(COUNTA(A24:R24)=0,"",IF(OR(A24="",OR(ISNUMBER(FIND("*",A24)),ISNUMBER(FIND("?",A24))),COUNTIFS('Bienes'!$A$8:$A$107,A24)&lt;&gt;1,NOT(COUNTIFS('Instrucciones'!$A$15:$A$24,B24)=1),C24="",D24="",E24="",F24="",NOT(ISNUMBER(G24)),NOT(ISNUMBER(H24)),NOT(ISNUMBER(I24)),O24&lt;&gt;"Confirmado",NOT(ISNUMBER(S24)),NOT(ISNUMBER(T24))),"Revisar bien / amortización",IF(OR(H24&lt;0,I24&lt;0,L24&lt;0,S24&lt;0,U24&lt;0,AND(J24="Lineal",OR(K24&lt;0,K24&gt;1))),"Revisar valores","Revisado")))</x:f>
      </x:c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23" customHeight="1">
      <x:c r="A25" s="11"/>
      <x:c r="B25" s="11"/>
      <x:c r="C25" s="11"/>
      <x:c r="D25" s="11"/>
      <x:c r="E25" s="11"/>
      <x:c r="F25" s="11"/>
      <x:c r="G25" s="13"/>
      <x:c r="H25" s="14"/>
      <x:c r="I25" s="14"/>
      <x:c r="J25" s="11"/>
      <x:c r="K25" s="16"/>
      <x:c r="L25" s="14"/>
      <x:c r="M25" s="11"/>
      <x:c r="N25" s="14"/>
      <x:c r="O25" s="11"/>
      <x:c r="P25" s="13"/>
      <x:c r="Q25" s="11"/>
      <x:c r="R25" s="11"/>
      <x:c r="S25" s="15" t="str">
        <x:f>IF(COUNTA(A25:R25)=0,"",IF(O25&lt;&gt;"Confirmado","",IF(AND(J25="Lineal",M25="Sí",ISNUMBER(G25),ISNUMBER(I25),ISNUMBER(K25),ISNUMBER(L25),G25&lt;=DATE('Instrucciones'!$B$5,1,1),P25=""),ROUND(MIN(I25-L25,I25*K25),2),IF(AND(J25="Manual",ISNUMBER(N25)),N25,""))))</x:f>
      </x:c>
      <x:c r="T25" s="15" t="str">
        <x:f>IF(AND(ISNUMBER(S25),ISNUMBER(L25)),ROUND(S25+L25,2),"")</x:f>
      </x:c>
      <x:c r="U25" s="15" t="str">
        <x:f>IF(AND(ISNUMBER(T25),ISNUMBER(I25)),ROUND(I25-T25,2),"")</x:f>
      </x:c>
      <x:c r="V25" s="12" t="str">
        <x:f>IF(COUNTA(A25:R25)=0,"",IF(OR(A25="",OR(ISNUMBER(FIND("*",A25)),ISNUMBER(FIND("?",A25))),COUNTIFS('Bienes'!$A$8:$A$107,A25)&lt;&gt;1,NOT(COUNTIFS('Instrucciones'!$A$15:$A$24,B25)=1),C25="",D25="",E25="",F25="",NOT(ISNUMBER(G25)),NOT(ISNUMBER(H25)),NOT(ISNUMBER(I25)),O25&lt;&gt;"Confirmado",NOT(ISNUMBER(S25)),NOT(ISNUMBER(T25))),"Revisar bien / amortización",IF(OR(H25&lt;0,I25&lt;0,L25&lt;0,S25&lt;0,U25&lt;0,AND(J25="Lineal",OR(K25&lt;0,K25&gt;1))),"Revisar valores","Revisado")))</x:f>
      </x:c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23" customHeight="1">
      <x:c r="A26" s="11"/>
      <x:c r="B26" s="11"/>
      <x:c r="C26" s="11"/>
      <x:c r="D26" s="11"/>
      <x:c r="E26" s="11"/>
      <x:c r="F26" s="11"/>
      <x:c r="G26" s="13"/>
      <x:c r="H26" s="14"/>
      <x:c r="I26" s="14"/>
      <x:c r="J26" s="11"/>
      <x:c r="K26" s="16"/>
      <x:c r="L26" s="14"/>
      <x:c r="M26" s="11"/>
      <x:c r="N26" s="14"/>
      <x:c r="O26" s="11"/>
      <x:c r="P26" s="13"/>
      <x:c r="Q26" s="11"/>
      <x:c r="R26" s="11"/>
      <x:c r="S26" s="15" t="str">
        <x:f>IF(COUNTA(A26:R26)=0,"",IF(O26&lt;&gt;"Confirmado","",IF(AND(J26="Lineal",M26="Sí",ISNUMBER(G26),ISNUMBER(I26),ISNUMBER(K26),ISNUMBER(L26),G26&lt;=DATE('Instrucciones'!$B$5,1,1),P26=""),ROUND(MIN(I26-L26,I26*K26),2),IF(AND(J26="Manual",ISNUMBER(N26)),N26,""))))</x:f>
      </x:c>
      <x:c r="T26" s="15" t="str">
        <x:f>IF(AND(ISNUMBER(S26),ISNUMBER(L26)),ROUND(S26+L26,2),"")</x:f>
      </x:c>
      <x:c r="U26" s="15" t="str">
        <x:f>IF(AND(ISNUMBER(T26),ISNUMBER(I26)),ROUND(I26-T26,2),"")</x:f>
      </x:c>
      <x:c r="V26" s="12" t="str">
        <x:f>IF(COUNTA(A26:R26)=0,"",IF(OR(A26="",OR(ISNUMBER(FIND("*",A26)),ISNUMBER(FIND("?",A26))),COUNTIFS('Bienes'!$A$8:$A$107,A26)&lt;&gt;1,NOT(COUNTIFS('Instrucciones'!$A$15:$A$24,B26)=1),C26="",D26="",E26="",F26="",NOT(ISNUMBER(G26)),NOT(ISNUMBER(H26)),NOT(ISNUMBER(I26)),O26&lt;&gt;"Confirmado",NOT(ISNUMBER(S26)),NOT(ISNUMBER(T26))),"Revisar bien / amortización",IF(OR(H26&lt;0,I26&lt;0,L26&lt;0,S26&lt;0,U26&lt;0,AND(J26="Lineal",OR(K26&lt;0,K26&gt;1))),"Revisar valores","Revisado")))</x:f>
      </x:c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23" customHeight="1">
      <x:c r="A27" s="11"/>
      <x:c r="B27" s="11"/>
      <x:c r="C27" s="11"/>
      <x:c r="D27" s="11"/>
      <x:c r="E27" s="11"/>
      <x:c r="F27" s="11"/>
      <x:c r="G27" s="13"/>
      <x:c r="H27" s="14"/>
      <x:c r="I27" s="14"/>
      <x:c r="J27" s="11"/>
      <x:c r="K27" s="16"/>
      <x:c r="L27" s="14"/>
      <x:c r="M27" s="11"/>
      <x:c r="N27" s="14"/>
      <x:c r="O27" s="11"/>
      <x:c r="P27" s="13"/>
      <x:c r="Q27" s="11"/>
      <x:c r="R27" s="11"/>
      <x:c r="S27" s="15" t="str">
        <x:f>IF(COUNTA(A27:R27)=0,"",IF(O27&lt;&gt;"Confirmado","",IF(AND(J27="Lineal",M27="Sí",ISNUMBER(G27),ISNUMBER(I27),ISNUMBER(K27),ISNUMBER(L27),G27&lt;=DATE('Instrucciones'!$B$5,1,1),P27=""),ROUND(MIN(I27-L27,I27*K27),2),IF(AND(J27="Manual",ISNUMBER(N27)),N27,""))))</x:f>
      </x:c>
      <x:c r="T27" s="15" t="str">
        <x:f>IF(AND(ISNUMBER(S27),ISNUMBER(L27)),ROUND(S27+L27,2),"")</x:f>
      </x:c>
      <x:c r="U27" s="15" t="str">
        <x:f>IF(AND(ISNUMBER(T27),ISNUMBER(I27)),ROUND(I27-T27,2),"")</x:f>
      </x:c>
      <x:c r="V27" s="12" t="str">
        <x:f>IF(COUNTA(A27:R27)=0,"",IF(OR(A27="",OR(ISNUMBER(FIND("*",A27)),ISNUMBER(FIND("?",A27))),COUNTIFS('Bienes'!$A$8:$A$107,A27)&lt;&gt;1,NOT(COUNTIFS('Instrucciones'!$A$15:$A$24,B27)=1),C27="",D27="",E27="",F27="",NOT(ISNUMBER(G27)),NOT(ISNUMBER(H27)),NOT(ISNUMBER(I27)),O27&lt;&gt;"Confirmado",NOT(ISNUMBER(S27)),NOT(ISNUMBER(T27))),"Revisar bien / amortización",IF(OR(H27&lt;0,I27&lt;0,L27&lt;0,S27&lt;0,U27&lt;0,AND(J27="Lineal",OR(K27&lt;0,K27&gt;1))),"Revisar valores","Revisado")))</x:f>
      </x:c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3" customHeight="1">
      <x:c r="A28" s="11"/>
      <x:c r="B28" s="11"/>
      <x:c r="C28" s="11"/>
      <x:c r="D28" s="11"/>
      <x:c r="E28" s="11"/>
      <x:c r="F28" s="11"/>
      <x:c r="G28" s="13"/>
      <x:c r="H28" s="14"/>
      <x:c r="I28" s="14"/>
      <x:c r="J28" s="11"/>
      <x:c r="K28" s="16"/>
      <x:c r="L28" s="14"/>
      <x:c r="M28" s="11"/>
      <x:c r="N28" s="14"/>
      <x:c r="O28" s="11"/>
      <x:c r="P28" s="13"/>
      <x:c r="Q28" s="11"/>
      <x:c r="R28" s="11"/>
      <x:c r="S28" s="15" t="str">
        <x:f>IF(COUNTA(A28:R28)=0,"",IF(O28&lt;&gt;"Confirmado","",IF(AND(J28="Lineal",M28="Sí",ISNUMBER(G28),ISNUMBER(I28),ISNUMBER(K28),ISNUMBER(L28),G28&lt;=DATE('Instrucciones'!$B$5,1,1),P28=""),ROUND(MIN(I28-L28,I28*K28),2),IF(AND(J28="Manual",ISNUMBER(N28)),N28,""))))</x:f>
      </x:c>
      <x:c r="T28" s="15" t="str">
        <x:f>IF(AND(ISNUMBER(S28),ISNUMBER(L28)),ROUND(S28+L28,2),"")</x:f>
      </x:c>
      <x:c r="U28" s="15" t="str">
        <x:f>IF(AND(ISNUMBER(T28),ISNUMBER(I28)),ROUND(I28-T28,2),"")</x:f>
      </x:c>
      <x:c r="V28" s="12" t="str">
        <x:f>IF(COUNTA(A28:R28)=0,"",IF(OR(A28="",OR(ISNUMBER(FIND("*",A28)),ISNUMBER(FIND("?",A28))),COUNTIFS('Bienes'!$A$8:$A$107,A28)&lt;&gt;1,NOT(COUNTIFS('Instrucciones'!$A$15:$A$24,B28)=1),C28="",D28="",E28="",F28="",NOT(ISNUMBER(G28)),NOT(ISNUMBER(H28)),NOT(ISNUMBER(I28)),O28&lt;&gt;"Confirmado",NOT(ISNUMBER(S28)),NOT(ISNUMBER(T28))),"Revisar bien / amortización",IF(OR(H28&lt;0,I28&lt;0,L28&lt;0,S28&lt;0,U28&lt;0,AND(J28="Lineal",OR(K28&lt;0,K28&gt;1))),"Revisar valores","Revisado")))</x:f>
      </x:c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3" customHeight="1">
      <x:c r="A29" s="11"/>
      <x:c r="B29" s="11"/>
      <x:c r="C29" s="11"/>
      <x:c r="D29" s="11"/>
      <x:c r="E29" s="11"/>
      <x:c r="F29" s="11"/>
      <x:c r="G29" s="13"/>
      <x:c r="H29" s="14"/>
      <x:c r="I29" s="14"/>
      <x:c r="J29" s="11"/>
      <x:c r="K29" s="16"/>
      <x:c r="L29" s="14"/>
      <x:c r="M29" s="11"/>
      <x:c r="N29" s="14"/>
      <x:c r="O29" s="11"/>
      <x:c r="P29" s="13"/>
      <x:c r="Q29" s="11"/>
      <x:c r="R29" s="11"/>
      <x:c r="S29" s="15" t="str">
        <x:f>IF(COUNTA(A29:R29)=0,"",IF(O29&lt;&gt;"Confirmado","",IF(AND(J29="Lineal",M29="Sí",ISNUMBER(G29),ISNUMBER(I29),ISNUMBER(K29),ISNUMBER(L29),G29&lt;=DATE('Instrucciones'!$B$5,1,1),P29=""),ROUND(MIN(I29-L29,I29*K29),2),IF(AND(J29="Manual",ISNUMBER(N29)),N29,""))))</x:f>
      </x:c>
      <x:c r="T29" s="15" t="str">
        <x:f>IF(AND(ISNUMBER(S29),ISNUMBER(L29)),ROUND(S29+L29,2),"")</x:f>
      </x:c>
      <x:c r="U29" s="15" t="str">
        <x:f>IF(AND(ISNUMBER(T29),ISNUMBER(I29)),ROUND(I29-T29,2),"")</x:f>
      </x:c>
      <x:c r="V29" s="12" t="str">
        <x:f>IF(COUNTA(A29:R29)=0,"",IF(OR(A29="",OR(ISNUMBER(FIND("*",A29)),ISNUMBER(FIND("?",A29))),COUNTIFS('Bienes'!$A$8:$A$107,A29)&lt;&gt;1,NOT(COUNTIFS('Instrucciones'!$A$15:$A$24,B29)=1),C29="",D29="",E29="",F29="",NOT(ISNUMBER(G29)),NOT(ISNUMBER(H29)),NOT(ISNUMBER(I29)),O29&lt;&gt;"Confirmado",NOT(ISNUMBER(S29)),NOT(ISNUMBER(T29))),"Revisar bien / amortización",IF(OR(H29&lt;0,I29&lt;0,L29&lt;0,S29&lt;0,U29&lt;0,AND(J29="Lineal",OR(K29&lt;0,K29&gt;1))),"Revisar valores","Revisado")))</x:f>
      </x:c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3" customHeight="1">
      <x:c r="A30" s="11"/>
      <x:c r="B30" s="11"/>
      <x:c r="C30" s="11"/>
      <x:c r="D30" s="11"/>
      <x:c r="E30" s="11"/>
      <x:c r="F30" s="11"/>
      <x:c r="G30" s="13"/>
      <x:c r="H30" s="14"/>
      <x:c r="I30" s="14"/>
      <x:c r="J30" s="11"/>
      <x:c r="K30" s="16"/>
      <x:c r="L30" s="14"/>
      <x:c r="M30" s="11"/>
      <x:c r="N30" s="14"/>
      <x:c r="O30" s="11"/>
      <x:c r="P30" s="13"/>
      <x:c r="Q30" s="11"/>
      <x:c r="R30" s="11"/>
      <x:c r="S30" s="15" t="str">
        <x:f>IF(COUNTA(A30:R30)=0,"",IF(O30&lt;&gt;"Confirmado","",IF(AND(J30="Lineal",M30="Sí",ISNUMBER(G30),ISNUMBER(I30),ISNUMBER(K30),ISNUMBER(L30),G30&lt;=DATE('Instrucciones'!$B$5,1,1),P30=""),ROUND(MIN(I30-L30,I30*K30),2),IF(AND(J30="Manual",ISNUMBER(N30)),N30,""))))</x:f>
      </x:c>
      <x:c r="T30" s="15" t="str">
        <x:f>IF(AND(ISNUMBER(S30),ISNUMBER(L30)),ROUND(S30+L30,2),"")</x:f>
      </x:c>
      <x:c r="U30" s="15" t="str">
        <x:f>IF(AND(ISNUMBER(T30),ISNUMBER(I30)),ROUND(I30-T30,2),"")</x:f>
      </x:c>
      <x:c r="V30" s="12" t="str">
        <x:f>IF(COUNTA(A30:R30)=0,"",IF(OR(A30="",OR(ISNUMBER(FIND("*",A30)),ISNUMBER(FIND("?",A30))),COUNTIFS('Bienes'!$A$8:$A$107,A30)&lt;&gt;1,NOT(COUNTIFS('Instrucciones'!$A$15:$A$24,B30)=1),C30="",D30="",E30="",F30="",NOT(ISNUMBER(G30)),NOT(ISNUMBER(H30)),NOT(ISNUMBER(I30)),O30&lt;&gt;"Confirmado",NOT(ISNUMBER(S30)),NOT(ISNUMBER(T30))),"Revisar bien / amortización",IF(OR(H30&lt;0,I30&lt;0,L30&lt;0,S30&lt;0,U30&lt;0,AND(J30="Lineal",OR(K30&lt;0,K30&gt;1))),"Revisar valores","Revisado")))</x:f>
      </x:c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23" customHeight="1">
      <x:c r="A31" s="11"/>
      <x:c r="B31" s="11"/>
      <x:c r="C31" s="11"/>
      <x:c r="D31" s="11"/>
      <x:c r="E31" s="11"/>
      <x:c r="F31" s="11"/>
      <x:c r="G31" s="13"/>
      <x:c r="H31" s="14"/>
      <x:c r="I31" s="14"/>
      <x:c r="J31" s="11"/>
      <x:c r="K31" s="16"/>
      <x:c r="L31" s="14"/>
      <x:c r="M31" s="11"/>
      <x:c r="N31" s="14"/>
      <x:c r="O31" s="11"/>
      <x:c r="P31" s="13"/>
      <x:c r="Q31" s="11"/>
      <x:c r="R31" s="11"/>
      <x:c r="S31" s="15" t="str">
        <x:f>IF(COUNTA(A31:R31)=0,"",IF(O31&lt;&gt;"Confirmado","",IF(AND(J31="Lineal",M31="Sí",ISNUMBER(G31),ISNUMBER(I31),ISNUMBER(K31),ISNUMBER(L31),G31&lt;=DATE('Instrucciones'!$B$5,1,1),P31=""),ROUND(MIN(I31-L31,I31*K31),2),IF(AND(J31="Manual",ISNUMBER(N31)),N31,""))))</x:f>
      </x:c>
      <x:c r="T31" s="15" t="str">
        <x:f>IF(AND(ISNUMBER(S31),ISNUMBER(L31)),ROUND(S31+L31,2),"")</x:f>
      </x:c>
      <x:c r="U31" s="15" t="str">
        <x:f>IF(AND(ISNUMBER(T31),ISNUMBER(I31)),ROUND(I31-T31,2),"")</x:f>
      </x:c>
      <x:c r="V31" s="12" t="str">
        <x:f>IF(COUNTA(A31:R31)=0,"",IF(OR(A31="",OR(ISNUMBER(FIND("*",A31)),ISNUMBER(FIND("?",A31))),COUNTIFS('Bienes'!$A$8:$A$107,A31)&lt;&gt;1,NOT(COUNTIFS('Instrucciones'!$A$15:$A$24,B31)=1),C31="",D31="",E31="",F31="",NOT(ISNUMBER(G31)),NOT(ISNUMBER(H31)),NOT(ISNUMBER(I31)),O31&lt;&gt;"Confirmado",NOT(ISNUMBER(S31)),NOT(ISNUMBER(T31))),"Revisar bien / amortización",IF(OR(H31&lt;0,I31&lt;0,L31&lt;0,S31&lt;0,U31&lt;0,AND(J31="Lineal",OR(K31&lt;0,K31&gt;1))),"Revisar valores","Revisado")))</x:f>
      </x:c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23" customHeight="1">
      <x:c r="A32" s="11"/>
      <x:c r="B32" s="11"/>
      <x:c r="C32" s="11"/>
      <x:c r="D32" s="11"/>
      <x:c r="E32" s="11"/>
      <x:c r="F32" s="11"/>
      <x:c r="G32" s="13"/>
      <x:c r="H32" s="14"/>
      <x:c r="I32" s="14"/>
      <x:c r="J32" s="11"/>
      <x:c r="K32" s="16"/>
      <x:c r="L32" s="14"/>
      <x:c r="M32" s="11"/>
      <x:c r="N32" s="14"/>
      <x:c r="O32" s="11"/>
      <x:c r="P32" s="13"/>
      <x:c r="Q32" s="11"/>
      <x:c r="R32" s="11"/>
      <x:c r="S32" s="15" t="str">
        <x:f>IF(COUNTA(A32:R32)=0,"",IF(O32&lt;&gt;"Confirmado","",IF(AND(J32="Lineal",M32="Sí",ISNUMBER(G32),ISNUMBER(I32),ISNUMBER(K32),ISNUMBER(L32),G32&lt;=DATE('Instrucciones'!$B$5,1,1),P32=""),ROUND(MIN(I32-L32,I32*K32),2),IF(AND(J32="Manual",ISNUMBER(N32)),N32,""))))</x:f>
      </x:c>
      <x:c r="T32" s="15" t="str">
        <x:f>IF(AND(ISNUMBER(S32),ISNUMBER(L32)),ROUND(S32+L32,2),"")</x:f>
      </x:c>
      <x:c r="U32" s="15" t="str">
        <x:f>IF(AND(ISNUMBER(T32),ISNUMBER(I32)),ROUND(I32-T32,2),"")</x:f>
      </x:c>
      <x:c r="V32" s="12" t="str">
        <x:f>IF(COUNTA(A32:R32)=0,"",IF(OR(A32="",OR(ISNUMBER(FIND("*",A32)),ISNUMBER(FIND("?",A32))),COUNTIFS('Bienes'!$A$8:$A$107,A32)&lt;&gt;1,NOT(COUNTIFS('Instrucciones'!$A$15:$A$24,B32)=1),C32="",D32="",E32="",F32="",NOT(ISNUMBER(G32)),NOT(ISNUMBER(H32)),NOT(ISNUMBER(I32)),O32&lt;&gt;"Confirmado",NOT(ISNUMBER(S32)),NOT(ISNUMBER(T32))),"Revisar bien / amortización",IF(OR(H32&lt;0,I32&lt;0,L32&lt;0,S32&lt;0,U32&lt;0,AND(J32="Lineal",OR(K32&lt;0,K32&gt;1))),"Revisar valores","Revisado")))</x:f>
      </x:c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23" customHeight="1">
      <x:c r="A33" s="11"/>
      <x:c r="B33" s="11"/>
      <x:c r="C33" s="11"/>
      <x:c r="D33" s="11"/>
      <x:c r="E33" s="11"/>
      <x:c r="F33" s="11"/>
      <x:c r="G33" s="13"/>
      <x:c r="H33" s="14"/>
      <x:c r="I33" s="14"/>
      <x:c r="J33" s="11"/>
      <x:c r="K33" s="16"/>
      <x:c r="L33" s="14"/>
      <x:c r="M33" s="11"/>
      <x:c r="N33" s="14"/>
      <x:c r="O33" s="11"/>
      <x:c r="P33" s="13"/>
      <x:c r="Q33" s="11"/>
      <x:c r="R33" s="11"/>
      <x:c r="S33" s="15" t="str">
        <x:f>IF(COUNTA(A33:R33)=0,"",IF(O33&lt;&gt;"Confirmado","",IF(AND(J33="Lineal",M33="Sí",ISNUMBER(G33),ISNUMBER(I33),ISNUMBER(K33),ISNUMBER(L33),G33&lt;=DATE('Instrucciones'!$B$5,1,1),P33=""),ROUND(MIN(I33-L33,I33*K33),2),IF(AND(J33="Manual",ISNUMBER(N33)),N33,""))))</x:f>
      </x:c>
      <x:c r="T33" s="15" t="str">
        <x:f>IF(AND(ISNUMBER(S33),ISNUMBER(L33)),ROUND(S33+L33,2),"")</x:f>
      </x:c>
      <x:c r="U33" s="15" t="str">
        <x:f>IF(AND(ISNUMBER(T33),ISNUMBER(I33)),ROUND(I33-T33,2),"")</x:f>
      </x:c>
      <x:c r="V33" s="12" t="str">
        <x:f>IF(COUNTA(A33:R33)=0,"",IF(OR(A33="",OR(ISNUMBER(FIND("*",A33)),ISNUMBER(FIND("?",A33))),COUNTIFS('Bienes'!$A$8:$A$107,A33)&lt;&gt;1,NOT(COUNTIFS('Instrucciones'!$A$15:$A$24,B33)=1),C33="",D33="",E33="",F33="",NOT(ISNUMBER(G33)),NOT(ISNUMBER(H33)),NOT(ISNUMBER(I33)),O33&lt;&gt;"Confirmado",NOT(ISNUMBER(S33)),NOT(ISNUMBER(T33))),"Revisar bien / amortización",IF(OR(H33&lt;0,I33&lt;0,L33&lt;0,S33&lt;0,U33&lt;0,AND(J33="Lineal",OR(K33&lt;0,K33&gt;1))),"Revisar valores","Revisado")))</x:f>
      </x:c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23" customHeight="1">
      <x:c r="A34" s="11"/>
      <x:c r="B34" s="11"/>
      <x:c r="C34" s="11"/>
      <x:c r="D34" s="11"/>
      <x:c r="E34" s="11"/>
      <x:c r="F34" s="11"/>
      <x:c r="G34" s="13"/>
      <x:c r="H34" s="14"/>
      <x:c r="I34" s="14"/>
      <x:c r="J34" s="11"/>
      <x:c r="K34" s="16"/>
      <x:c r="L34" s="14"/>
      <x:c r="M34" s="11"/>
      <x:c r="N34" s="14"/>
      <x:c r="O34" s="11"/>
      <x:c r="P34" s="13"/>
      <x:c r="Q34" s="11"/>
      <x:c r="R34" s="11"/>
      <x:c r="S34" s="15" t="str">
        <x:f>IF(COUNTA(A34:R34)=0,"",IF(O34&lt;&gt;"Confirmado","",IF(AND(J34="Lineal",M34="Sí",ISNUMBER(G34),ISNUMBER(I34),ISNUMBER(K34),ISNUMBER(L34),G34&lt;=DATE('Instrucciones'!$B$5,1,1),P34=""),ROUND(MIN(I34-L34,I34*K34),2),IF(AND(J34="Manual",ISNUMBER(N34)),N34,""))))</x:f>
      </x:c>
      <x:c r="T34" s="15" t="str">
        <x:f>IF(AND(ISNUMBER(S34),ISNUMBER(L34)),ROUND(S34+L34,2),"")</x:f>
      </x:c>
      <x:c r="U34" s="15" t="str">
        <x:f>IF(AND(ISNUMBER(T34),ISNUMBER(I34)),ROUND(I34-T34,2),"")</x:f>
      </x:c>
      <x:c r="V34" s="12" t="str">
        <x:f>IF(COUNTA(A34:R34)=0,"",IF(OR(A34="",OR(ISNUMBER(FIND("*",A34)),ISNUMBER(FIND("?",A34))),COUNTIFS('Bienes'!$A$8:$A$107,A34)&lt;&gt;1,NOT(COUNTIFS('Instrucciones'!$A$15:$A$24,B34)=1),C34="",D34="",E34="",F34="",NOT(ISNUMBER(G34)),NOT(ISNUMBER(H34)),NOT(ISNUMBER(I34)),O34&lt;&gt;"Confirmado",NOT(ISNUMBER(S34)),NOT(ISNUMBER(T34))),"Revisar bien / amortización",IF(OR(H34&lt;0,I34&lt;0,L34&lt;0,S34&lt;0,U34&lt;0,AND(J34="Lineal",OR(K34&lt;0,K34&gt;1))),"Revisar valores","Revisado")))</x:f>
      </x:c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23" customHeight="1">
      <x:c r="A35" s="11"/>
      <x:c r="B35" s="11"/>
      <x:c r="C35" s="11"/>
      <x:c r="D35" s="11"/>
      <x:c r="E35" s="11"/>
      <x:c r="F35" s="11"/>
      <x:c r="G35" s="13"/>
      <x:c r="H35" s="14"/>
      <x:c r="I35" s="14"/>
      <x:c r="J35" s="11"/>
      <x:c r="K35" s="16"/>
      <x:c r="L35" s="14"/>
      <x:c r="M35" s="11"/>
      <x:c r="N35" s="14"/>
      <x:c r="O35" s="11"/>
      <x:c r="P35" s="13"/>
      <x:c r="Q35" s="11"/>
      <x:c r="R35" s="11"/>
      <x:c r="S35" s="15" t="str">
        <x:f>IF(COUNTA(A35:R35)=0,"",IF(O35&lt;&gt;"Confirmado","",IF(AND(J35="Lineal",M35="Sí",ISNUMBER(G35),ISNUMBER(I35),ISNUMBER(K35),ISNUMBER(L35),G35&lt;=DATE('Instrucciones'!$B$5,1,1),P35=""),ROUND(MIN(I35-L35,I35*K35),2),IF(AND(J35="Manual",ISNUMBER(N35)),N35,""))))</x:f>
      </x:c>
      <x:c r="T35" s="15" t="str">
        <x:f>IF(AND(ISNUMBER(S35),ISNUMBER(L35)),ROUND(S35+L35,2),"")</x:f>
      </x:c>
      <x:c r="U35" s="15" t="str">
        <x:f>IF(AND(ISNUMBER(T35),ISNUMBER(I35)),ROUND(I35-T35,2),"")</x:f>
      </x:c>
      <x:c r="V35" s="12" t="str">
        <x:f>IF(COUNTA(A35:R35)=0,"",IF(OR(A35="",OR(ISNUMBER(FIND("*",A35)),ISNUMBER(FIND("?",A35))),COUNTIFS('Bienes'!$A$8:$A$107,A35)&lt;&gt;1,NOT(COUNTIFS('Instrucciones'!$A$15:$A$24,B35)=1),C35="",D35="",E35="",F35="",NOT(ISNUMBER(G35)),NOT(ISNUMBER(H35)),NOT(ISNUMBER(I35)),O35&lt;&gt;"Confirmado",NOT(ISNUMBER(S35)),NOT(ISNUMBER(T35))),"Revisar bien / amortización",IF(OR(H35&lt;0,I35&lt;0,L35&lt;0,S35&lt;0,U35&lt;0,AND(J35="Lineal",OR(K35&lt;0,K35&gt;1))),"Revisar valores","Revisado")))</x:f>
      </x:c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23" customHeight="1">
      <x:c r="A36" s="11"/>
      <x:c r="B36" s="11"/>
      <x:c r="C36" s="11"/>
      <x:c r="D36" s="11"/>
      <x:c r="E36" s="11"/>
      <x:c r="F36" s="11"/>
      <x:c r="G36" s="13"/>
      <x:c r="H36" s="14"/>
      <x:c r="I36" s="14"/>
      <x:c r="J36" s="11"/>
      <x:c r="K36" s="16"/>
      <x:c r="L36" s="14"/>
      <x:c r="M36" s="11"/>
      <x:c r="N36" s="14"/>
      <x:c r="O36" s="11"/>
      <x:c r="P36" s="13"/>
      <x:c r="Q36" s="11"/>
      <x:c r="R36" s="11"/>
      <x:c r="S36" s="15" t="str">
        <x:f>IF(COUNTA(A36:R36)=0,"",IF(O36&lt;&gt;"Confirmado","",IF(AND(J36="Lineal",M36="Sí",ISNUMBER(G36),ISNUMBER(I36),ISNUMBER(K36),ISNUMBER(L36),G36&lt;=DATE('Instrucciones'!$B$5,1,1),P36=""),ROUND(MIN(I36-L36,I36*K36),2),IF(AND(J36="Manual",ISNUMBER(N36)),N36,""))))</x:f>
      </x:c>
      <x:c r="T36" s="15" t="str">
        <x:f>IF(AND(ISNUMBER(S36),ISNUMBER(L36)),ROUND(S36+L36,2),"")</x:f>
      </x:c>
      <x:c r="U36" s="15" t="str">
        <x:f>IF(AND(ISNUMBER(T36),ISNUMBER(I36)),ROUND(I36-T36,2),"")</x:f>
      </x:c>
      <x:c r="V36" s="12" t="str">
        <x:f>IF(COUNTA(A36:R36)=0,"",IF(OR(A36="",OR(ISNUMBER(FIND("*",A36)),ISNUMBER(FIND("?",A36))),COUNTIFS('Bienes'!$A$8:$A$107,A36)&lt;&gt;1,NOT(COUNTIFS('Instrucciones'!$A$15:$A$24,B36)=1),C36="",D36="",E36="",F36="",NOT(ISNUMBER(G36)),NOT(ISNUMBER(H36)),NOT(ISNUMBER(I36)),O36&lt;&gt;"Confirmado",NOT(ISNUMBER(S36)),NOT(ISNUMBER(T36))),"Revisar bien / amortización",IF(OR(H36&lt;0,I36&lt;0,L36&lt;0,S36&lt;0,U36&lt;0,AND(J36="Lineal",OR(K36&lt;0,K36&gt;1))),"Revisar valores","Revisado")))</x:f>
      </x:c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23" customHeight="1">
      <x:c r="A37" s="11"/>
      <x:c r="B37" s="11"/>
      <x:c r="C37" s="11"/>
      <x:c r="D37" s="11"/>
      <x:c r="E37" s="11"/>
      <x:c r="F37" s="11"/>
      <x:c r="G37" s="13"/>
      <x:c r="H37" s="14"/>
      <x:c r="I37" s="14"/>
      <x:c r="J37" s="11"/>
      <x:c r="K37" s="16"/>
      <x:c r="L37" s="14"/>
      <x:c r="M37" s="11"/>
      <x:c r="N37" s="14"/>
      <x:c r="O37" s="11"/>
      <x:c r="P37" s="13"/>
      <x:c r="Q37" s="11"/>
      <x:c r="R37" s="11"/>
      <x:c r="S37" s="15" t="str">
        <x:f>IF(COUNTA(A37:R37)=0,"",IF(O37&lt;&gt;"Confirmado","",IF(AND(J37="Lineal",M37="Sí",ISNUMBER(G37),ISNUMBER(I37),ISNUMBER(K37),ISNUMBER(L37),G37&lt;=DATE('Instrucciones'!$B$5,1,1),P37=""),ROUND(MIN(I37-L37,I37*K37),2),IF(AND(J37="Manual",ISNUMBER(N37)),N37,""))))</x:f>
      </x:c>
      <x:c r="T37" s="15" t="str">
        <x:f>IF(AND(ISNUMBER(S37),ISNUMBER(L37)),ROUND(S37+L37,2),"")</x:f>
      </x:c>
      <x:c r="U37" s="15" t="str">
        <x:f>IF(AND(ISNUMBER(T37),ISNUMBER(I37)),ROUND(I37-T37,2),"")</x:f>
      </x:c>
      <x:c r="V37" s="12" t="str">
        <x:f>IF(COUNTA(A37:R37)=0,"",IF(OR(A37="",OR(ISNUMBER(FIND("*",A37)),ISNUMBER(FIND("?",A37))),COUNTIFS('Bienes'!$A$8:$A$107,A37)&lt;&gt;1,NOT(COUNTIFS('Instrucciones'!$A$15:$A$24,B37)=1),C37="",D37="",E37="",F37="",NOT(ISNUMBER(G37)),NOT(ISNUMBER(H37)),NOT(ISNUMBER(I37)),O37&lt;&gt;"Confirmado",NOT(ISNUMBER(S37)),NOT(ISNUMBER(T37))),"Revisar bien / amortización",IF(OR(H37&lt;0,I37&lt;0,L37&lt;0,S37&lt;0,U37&lt;0,AND(J37="Lineal",OR(K37&lt;0,K37&gt;1))),"Revisar valores","Revisado")))</x:f>
      </x:c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23" customHeight="1">
      <x:c r="A38" s="11"/>
      <x:c r="B38" s="11"/>
      <x:c r="C38" s="11"/>
      <x:c r="D38" s="11"/>
      <x:c r="E38" s="11"/>
      <x:c r="F38" s="11"/>
      <x:c r="G38" s="13"/>
      <x:c r="H38" s="14"/>
      <x:c r="I38" s="14"/>
      <x:c r="J38" s="11"/>
      <x:c r="K38" s="16"/>
      <x:c r="L38" s="14"/>
      <x:c r="M38" s="11"/>
      <x:c r="N38" s="14"/>
      <x:c r="O38" s="11"/>
      <x:c r="P38" s="13"/>
      <x:c r="Q38" s="11"/>
      <x:c r="R38" s="11"/>
      <x:c r="S38" s="15" t="str">
        <x:f>IF(COUNTA(A38:R38)=0,"",IF(O38&lt;&gt;"Confirmado","",IF(AND(J38="Lineal",M38="Sí",ISNUMBER(G38),ISNUMBER(I38),ISNUMBER(K38),ISNUMBER(L38),G38&lt;=DATE('Instrucciones'!$B$5,1,1),P38=""),ROUND(MIN(I38-L38,I38*K38),2),IF(AND(J38="Manual",ISNUMBER(N38)),N38,""))))</x:f>
      </x:c>
      <x:c r="T38" s="15" t="str">
        <x:f>IF(AND(ISNUMBER(S38),ISNUMBER(L38)),ROUND(S38+L38,2),"")</x:f>
      </x:c>
      <x:c r="U38" s="15" t="str">
        <x:f>IF(AND(ISNUMBER(T38),ISNUMBER(I38)),ROUND(I38-T38,2),"")</x:f>
      </x:c>
      <x:c r="V38" s="12" t="str">
        <x:f>IF(COUNTA(A38:R38)=0,"",IF(OR(A38="",OR(ISNUMBER(FIND("*",A38)),ISNUMBER(FIND("?",A38))),COUNTIFS('Bienes'!$A$8:$A$107,A38)&lt;&gt;1,NOT(COUNTIFS('Instrucciones'!$A$15:$A$24,B38)=1),C38="",D38="",E38="",F38="",NOT(ISNUMBER(G38)),NOT(ISNUMBER(H38)),NOT(ISNUMBER(I38)),O38&lt;&gt;"Confirmado",NOT(ISNUMBER(S38)),NOT(ISNUMBER(T38))),"Revisar bien / amortización",IF(OR(H38&lt;0,I38&lt;0,L38&lt;0,S38&lt;0,U38&lt;0,AND(J38="Lineal",OR(K38&lt;0,K38&gt;1))),"Revisar valores","Revisado")))</x:f>
      </x:c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23" customHeight="1">
      <x:c r="A39" s="11"/>
      <x:c r="B39" s="11"/>
      <x:c r="C39" s="11"/>
      <x:c r="D39" s="11"/>
      <x:c r="E39" s="11"/>
      <x:c r="F39" s="11"/>
      <x:c r="G39" s="13"/>
      <x:c r="H39" s="14"/>
      <x:c r="I39" s="14"/>
      <x:c r="J39" s="11"/>
      <x:c r="K39" s="16"/>
      <x:c r="L39" s="14"/>
      <x:c r="M39" s="11"/>
      <x:c r="N39" s="14"/>
      <x:c r="O39" s="11"/>
      <x:c r="P39" s="13"/>
      <x:c r="Q39" s="11"/>
      <x:c r="R39" s="11"/>
      <x:c r="S39" s="15" t="str">
        <x:f>IF(COUNTA(A39:R39)=0,"",IF(O39&lt;&gt;"Confirmado","",IF(AND(J39="Lineal",M39="Sí",ISNUMBER(G39),ISNUMBER(I39),ISNUMBER(K39),ISNUMBER(L39),G39&lt;=DATE('Instrucciones'!$B$5,1,1),P39=""),ROUND(MIN(I39-L39,I39*K39),2),IF(AND(J39="Manual",ISNUMBER(N39)),N39,""))))</x:f>
      </x:c>
      <x:c r="T39" s="15" t="str">
        <x:f>IF(AND(ISNUMBER(S39),ISNUMBER(L39)),ROUND(S39+L39,2),"")</x:f>
      </x:c>
      <x:c r="U39" s="15" t="str">
        <x:f>IF(AND(ISNUMBER(T39),ISNUMBER(I39)),ROUND(I39-T39,2),"")</x:f>
      </x:c>
      <x:c r="V39" s="12" t="str">
        <x:f>IF(COUNTA(A39:R39)=0,"",IF(OR(A39="",OR(ISNUMBER(FIND("*",A39)),ISNUMBER(FIND("?",A39))),COUNTIFS('Bienes'!$A$8:$A$107,A39)&lt;&gt;1,NOT(COUNTIFS('Instrucciones'!$A$15:$A$24,B39)=1),C39="",D39="",E39="",F39="",NOT(ISNUMBER(G39)),NOT(ISNUMBER(H39)),NOT(ISNUMBER(I39)),O39&lt;&gt;"Confirmado",NOT(ISNUMBER(S39)),NOT(ISNUMBER(T39))),"Revisar bien / amortización",IF(OR(H39&lt;0,I39&lt;0,L39&lt;0,S39&lt;0,U39&lt;0,AND(J39="Lineal",OR(K39&lt;0,K39&gt;1))),"Revisar valores","Revisado")))</x:f>
      </x:c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23" customHeight="1">
      <x:c r="A40" s="11"/>
      <x:c r="B40" s="11"/>
      <x:c r="C40" s="11"/>
      <x:c r="D40" s="11"/>
      <x:c r="E40" s="11"/>
      <x:c r="F40" s="11"/>
      <x:c r="G40" s="13"/>
      <x:c r="H40" s="14"/>
      <x:c r="I40" s="14"/>
      <x:c r="J40" s="11"/>
      <x:c r="K40" s="16"/>
      <x:c r="L40" s="14"/>
      <x:c r="M40" s="11"/>
      <x:c r="N40" s="14"/>
      <x:c r="O40" s="11"/>
      <x:c r="P40" s="13"/>
      <x:c r="Q40" s="11"/>
      <x:c r="R40" s="11"/>
      <x:c r="S40" s="15" t="str">
        <x:f>IF(COUNTA(A40:R40)=0,"",IF(O40&lt;&gt;"Confirmado","",IF(AND(J40="Lineal",M40="Sí",ISNUMBER(G40),ISNUMBER(I40),ISNUMBER(K40),ISNUMBER(L40),G40&lt;=DATE('Instrucciones'!$B$5,1,1),P40=""),ROUND(MIN(I40-L40,I40*K40),2),IF(AND(J40="Manual",ISNUMBER(N40)),N40,""))))</x:f>
      </x:c>
      <x:c r="T40" s="15" t="str">
        <x:f>IF(AND(ISNUMBER(S40),ISNUMBER(L40)),ROUND(S40+L40,2),"")</x:f>
      </x:c>
      <x:c r="U40" s="15" t="str">
        <x:f>IF(AND(ISNUMBER(T40),ISNUMBER(I40)),ROUND(I40-T40,2),"")</x:f>
      </x:c>
      <x:c r="V40" s="12" t="str">
        <x:f>IF(COUNTA(A40:R40)=0,"",IF(OR(A40="",OR(ISNUMBER(FIND("*",A40)),ISNUMBER(FIND("?",A40))),COUNTIFS('Bienes'!$A$8:$A$107,A40)&lt;&gt;1,NOT(COUNTIFS('Instrucciones'!$A$15:$A$24,B40)=1),C40="",D40="",E40="",F40="",NOT(ISNUMBER(G40)),NOT(ISNUMBER(H40)),NOT(ISNUMBER(I40)),O40&lt;&gt;"Confirmado",NOT(ISNUMBER(S40)),NOT(ISNUMBER(T40))),"Revisar bien / amortización",IF(OR(H40&lt;0,I40&lt;0,L40&lt;0,S40&lt;0,U40&lt;0,AND(J40="Lineal",OR(K40&lt;0,K40&gt;1))),"Revisar valores","Revisado")))</x:f>
      </x:c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23" customHeight="1">
      <x:c r="A41" s="11"/>
      <x:c r="B41" s="11"/>
      <x:c r="C41" s="11"/>
      <x:c r="D41" s="11"/>
      <x:c r="E41" s="11"/>
      <x:c r="F41" s="11"/>
      <x:c r="G41" s="13"/>
      <x:c r="H41" s="14"/>
      <x:c r="I41" s="14"/>
      <x:c r="J41" s="11"/>
      <x:c r="K41" s="16"/>
      <x:c r="L41" s="14"/>
      <x:c r="M41" s="11"/>
      <x:c r="N41" s="14"/>
      <x:c r="O41" s="11"/>
      <x:c r="P41" s="13"/>
      <x:c r="Q41" s="11"/>
      <x:c r="R41" s="11"/>
      <x:c r="S41" s="15" t="str">
        <x:f>IF(COUNTA(A41:R41)=0,"",IF(O41&lt;&gt;"Confirmado","",IF(AND(J41="Lineal",M41="Sí",ISNUMBER(G41),ISNUMBER(I41),ISNUMBER(K41),ISNUMBER(L41),G41&lt;=DATE('Instrucciones'!$B$5,1,1),P41=""),ROUND(MIN(I41-L41,I41*K41),2),IF(AND(J41="Manual",ISNUMBER(N41)),N41,""))))</x:f>
      </x:c>
      <x:c r="T41" s="15" t="str">
        <x:f>IF(AND(ISNUMBER(S41),ISNUMBER(L41)),ROUND(S41+L41,2),"")</x:f>
      </x:c>
      <x:c r="U41" s="15" t="str">
        <x:f>IF(AND(ISNUMBER(T41),ISNUMBER(I41)),ROUND(I41-T41,2),"")</x:f>
      </x:c>
      <x:c r="V41" s="12" t="str">
        <x:f>IF(COUNTA(A41:R41)=0,"",IF(OR(A41="",OR(ISNUMBER(FIND("*",A41)),ISNUMBER(FIND("?",A41))),COUNTIFS('Bienes'!$A$8:$A$107,A41)&lt;&gt;1,NOT(COUNTIFS('Instrucciones'!$A$15:$A$24,B41)=1),C41="",D41="",E41="",F41="",NOT(ISNUMBER(G41)),NOT(ISNUMBER(H41)),NOT(ISNUMBER(I41)),O41&lt;&gt;"Confirmado",NOT(ISNUMBER(S41)),NOT(ISNUMBER(T41))),"Revisar bien / amortización",IF(OR(H41&lt;0,I41&lt;0,L41&lt;0,S41&lt;0,U41&lt;0,AND(J41="Lineal",OR(K41&lt;0,K41&gt;1))),"Revisar valores","Revisado")))</x:f>
      </x:c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23" customHeight="1">
      <x:c r="A42" s="11"/>
      <x:c r="B42" s="11"/>
      <x:c r="C42" s="11"/>
      <x:c r="D42" s="11"/>
      <x:c r="E42" s="11"/>
      <x:c r="F42" s="11"/>
      <x:c r="G42" s="13"/>
      <x:c r="H42" s="14"/>
      <x:c r="I42" s="14"/>
      <x:c r="J42" s="11"/>
      <x:c r="K42" s="16"/>
      <x:c r="L42" s="14"/>
      <x:c r="M42" s="11"/>
      <x:c r="N42" s="14"/>
      <x:c r="O42" s="11"/>
      <x:c r="P42" s="13"/>
      <x:c r="Q42" s="11"/>
      <x:c r="R42" s="11"/>
      <x:c r="S42" s="15" t="str">
        <x:f>IF(COUNTA(A42:R42)=0,"",IF(O42&lt;&gt;"Confirmado","",IF(AND(J42="Lineal",M42="Sí",ISNUMBER(G42),ISNUMBER(I42),ISNUMBER(K42),ISNUMBER(L42),G42&lt;=DATE('Instrucciones'!$B$5,1,1),P42=""),ROUND(MIN(I42-L42,I42*K42),2),IF(AND(J42="Manual",ISNUMBER(N42)),N42,""))))</x:f>
      </x:c>
      <x:c r="T42" s="15" t="str">
        <x:f>IF(AND(ISNUMBER(S42),ISNUMBER(L42)),ROUND(S42+L42,2),"")</x:f>
      </x:c>
      <x:c r="U42" s="15" t="str">
        <x:f>IF(AND(ISNUMBER(T42),ISNUMBER(I42)),ROUND(I42-T42,2),"")</x:f>
      </x:c>
      <x:c r="V42" s="12" t="str">
        <x:f>IF(COUNTA(A42:R42)=0,"",IF(OR(A42="",OR(ISNUMBER(FIND("*",A42)),ISNUMBER(FIND("?",A42))),COUNTIFS('Bienes'!$A$8:$A$107,A42)&lt;&gt;1,NOT(COUNTIFS('Instrucciones'!$A$15:$A$24,B42)=1),C42="",D42="",E42="",F42="",NOT(ISNUMBER(G42)),NOT(ISNUMBER(H42)),NOT(ISNUMBER(I42)),O42&lt;&gt;"Confirmado",NOT(ISNUMBER(S42)),NOT(ISNUMBER(T42))),"Revisar bien / amortización",IF(OR(H42&lt;0,I42&lt;0,L42&lt;0,S42&lt;0,U42&lt;0,AND(J42="Lineal",OR(K42&lt;0,K42&gt;1))),"Revisar valores","Revisado")))</x:f>
      </x:c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  <x:row r="43" ht="23" customHeight="1">
      <x:c r="A43" s="11"/>
      <x:c r="B43" s="11"/>
      <x:c r="C43" s="11"/>
      <x:c r="D43" s="11"/>
      <x:c r="E43" s="11"/>
      <x:c r="F43" s="11"/>
      <x:c r="G43" s="13"/>
      <x:c r="H43" s="14"/>
      <x:c r="I43" s="14"/>
      <x:c r="J43" s="11"/>
      <x:c r="K43" s="16"/>
      <x:c r="L43" s="14"/>
      <x:c r="M43" s="11"/>
      <x:c r="N43" s="14"/>
      <x:c r="O43" s="11"/>
      <x:c r="P43" s="13"/>
      <x:c r="Q43" s="11"/>
      <x:c r="R43" s="11"/>
      <x:c r="S43" s="15" t="str">
        <x:f>IF(COUNTA(A43:R43)=0,"",IF(O43&lt;&gt;"Confirmado","",IF(AND(J43="Lineal",M43="Sí",ISNUMBER(G43),ISNUMBER(I43),ISNUMBER(K43),ISNUMBER(L43),G43&lt;=DATE('Instrucciones'!$B$5,1,1),P43=""),ROUND(MIN(I43-L43,I43*K43),2),IF(AND(J43="Manual",ISNUMBER(N43)),N43,""))))</x:f>
      </x:c>
      <x:c r="T43" s="15" t="str">
        <x:f>IF(AND(ISNUMBER(S43),ISNUMBER(L43)),ROUND(S43+L43,2),"")</x:f>
      </x:c>
      <x:c r="U43" s="15" t="str">
        <x:f>IF(AND(ISNUMBER(T43),ISNUMBER(I43)),ROUND(I43-T43,2),"")</x:f>
      </x:c>
      <x:c r="V43" s="12" t="str">
        <x:f>IF(COUNTA(A43:R43)=0,"",IF(OR(A43="",OR(ISNUMBER(FIND("*",A43)),ISNUMBER(FIND("?",A43))),COUNTIFS('Bienes'!$A$8:$A$107,A43)&lt;&gt;1,NOT(COUNTIFS('Instrucciones'!$A$15:$A$24,B43)=1),C43="",D43="",E43="",F43="",NOT(ISNUMBER(G43)),NOT(ISNUMBER(H43)),NOT(ISNUMBER(I43)),O43&lt;&gt;"Confirmado",NOT(ISNUMBER(S43)),NOT(ISNUMBER(T43))),"Revisar bien / amortización",IF(OR(H43&lt;0,I43&lt;0,L43&lt;0,S43&lt;0,U43&lt;0,AND(J43="Lineal",OR(K43&lt;0,K43&gt;1))),"Revisar valores","Revisado")))</x:f>
      </x:c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</x:row>
    <x:row r="44" ht="23" customHeight="1">
      <x:c r="A44" s="11"/>
      <x:c r="B44" s="11"/>
      <x:c r="C44" s="11"/>
      <x:c r="D44" s="11"/>
      <x:c r="E44" s="11"/>
      <x:c r="F44" s="11"/>
      <x:c r="G44" s="13"/>
      <x:c r="H44" s="14"/>
      <x:c r="I44" s="14"/>
      <x:c r="J44" s="11"/>
      <x:c r="K44" s="16"/>
      <x:c r="L44" s="14"/>
      <x:c r="M44" s="11"/>
      <x:c r="N44" s="14"/>
      <x:c r="O44" s="11"/>
      <x:c r="P44" s="13"/>
      <x:c r="Q44" s="11"/>
      <x:c r="R44" s="11"/>
      <x:c r="S44" s="15" t="str">
        <x:f>IF(COUNTA(A44:R44)=0,"",IF(O44&lt;&gt;"Confirmado","",IF(AND(J44="Lineal",M44="Sí",ISNUMBER(G44),ISNUMBER(I44),ISNUMBER(K44),ISNUMBER(L44),G44&lt;=DATE('Instrucciones'!$B$5,1,1),P44=""),ROUND(MIN(I44-L44,I44*K44),2),IF(AND(J44="Manual",ISNUMBER(N44)),N44,""))))</x:f>
      </x:c>
      <x:c r="T44" s="15" t="str">
        <x:f>IF(AND(ISNUMBER(S44),ISNUMBER(L44)),ROUND(S44+L44,2),"")</x:f>
      </x:c>
      <x:c r="U44" s="15" t="str">
        <x:f>IF(AND(ISNUMBER(T44),ISNUMBER(I44)),ROUND(I44-T44,2),"")</x:f>
      </x:c>
      <x:c r="V44" s="12" t="str">
        <x:f>IF(COUNTA(A44:R44)=0,"",IF(OR(A44="",OR(ISNUMBER(FIND("*",A44)),ISNUMBER(FIND("?",A44))),COUNTIFS('Bienes'!$A$8:$A$107,A44)&lt;&gt;1,NOT(COUNTIFS('Instrucciones'!$A$15:$A$24,B44)=1),C44="",D44="",E44="",F44="",NOT(ISNUMBER(G44)),NOT(ISNUMBER(H44)),NOT(ISNUMBER(I44)),O44&lt;&gt;"Confirmado",NOT(ISNUMBER(S44)),NOT(ISNUMBER(T44))),"Revisar bien / amortización",IF(OR(H44&lt;0,I44&lt;0,L44&lt;0,S44&lt;0,U44&lt;0,AND(J44="Lineal",OR(K44&lt;0,K44&gt;1))),"Revisar valores","Revisado")))</x:f>
      </x:c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</x:row>
    <x:row r="45" ht="23" customHeight="1">
      <x:c r="A45" s="11"/>
      <x:c r="B45" s="11"/>
      <x:c r="C45" s="11"/>
      <x:c r="D45" s="11"/>
      <x:c r="E45" s="11"/>
      <x:c r="F45" s="11"/>
      <x:c r="G45" s="13"/>
      <x:c r="H45" s="14"/>
      <x:c r="I45" s="14"/>
      <x:c r="J45" s="11"/>
      <x:c r="K45" s="16"/>
      <x:c r="L45" s="14"/>
      <x:c r="M45" s="11"/>
      <x:c r="N45" s="14"/>
      <x:c r="O45" s="11"/>
      <x:c r="P45" s="13"/>
      <x:c r="Q45" s="11"/>
      <x:c r="R45" s="11"/>
      <x:c r="S45" s="15" t="str">
        <x:f>IF(COUNTA(A45:R45)=0,"",IF(O45&lt;&gt;"Confirmado","",IF(AND(J45="Lineal",M45="Sí",ISNUMBER(G45),ISNUMBER(I45),ISNUMBER(K45),ISNUMBER(L45),G45&lt;=DATE('Instrucciones'!$B$5,1,1),P45=""),ROUND(MIN(I45-L45,I45*K45),2),IF(AND(J45="Manual",ISNUMBER(N45)),N45,""))))</x:f>
      </x:c>
      <x:c r="T45" s="15" t="str">
        <x:f>IF(AND(ISNUMBER(S45),ISNUMBER(L45)),ROUND(S45+L45,2),"")</x:f>
      </x:c>
      <x:c r="U45" s="15" t="str">
        <x:f>IF(AND(ISNUMBER(T45),ISNUMBER(I45)),ROUND(I45-T45,2),"")</x:f>
      </x:c>
      <x:c r="V45" s="12" t="str">
        <x:f>IF(COUNTA(A45:R45)=0,"",IF(OR(A45="",OR(ISNUMBER(FIND("*",A45)),ISNUMBER(FIND("?",A45))),COUNTIFS('Bienes'!$A$8:$A$107,A45)&lt;&gt;1,NOT(COUNTIFS('Instrucciones'!$A$15:$A$24,B45)=1),C45="",D45="",E45="",F45="",NOT(ISNUMBER(G45)),NOT(ISNUMBER(H45)),NOT(ISNUMBER(I45)),O45&lt;&gt;"Confirmado",NOT(ISNUMBER(S45)),NOT(ISNUMBER(T45))),"Revisar bien / amortización",IF(OR(H45&lt;0,I45&lt;0,L45&lt;0,S45&lt;0,U45&lt;0,AND(J45="Lineal",OR(K45&lt;0,K45&gt;1))),"Revisar valores","Revisado")))</x:f>
      </x:c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</x:row>
    <x:row r="46" ht="23" customHeight="1">
      <x:c r="A46" s="11"/>
      <x:c r="B46" s="11"/>
      <x:c r="C46" s="11"/>
      <x:c r="D46" s="11"/>
      <x:c r="E46" s="11"/>
      <x:c r="F46" s="11"/>
      <x:c r="G46" s="13"/>
      <x:c r="H46" s="14"/>
      <x:c r="I46" s="14"/>
      <x:c r="J46" s="11"/>
      <x:c r="K46" s="16"/>
      <x:c r="L46" s="14"/>
      <x:c r="M46" s="11"/>
      <x:c r="N46" s="14"/>
      <x:c r="O46" s="11"/>
      <x:c r="P46" s="13"/>
      <x:c r="Q46" s="11"/>
      <x:c r="R46" s="11"/>
      <x:c r="S46" s="15" t="str">
        <x:f>IF(COUNTA(A46:R46)=0,"",IF(O46&lt;&gt;"Confirmado","",IF(AND(J46="Lineal",M46="Sí",ISNUMBER(G46),ISNUMBER(I46),ISNUMBER(K46),ISNUMBER(L46),G46&lt;=DATE('Instrucciones'!$B$5,1,1),P46=""),ROUND(MIN(I46-L46,I46*K46),2),IF(AND(J46="Manual",ISNUMBER(N46)),N46,""))))</x:f>
      </x:c>
      <x:c r="T46" s="15" t="str">
        <x:f>IF(AND(ISNUMBER(S46),ISNUMBER(L46)),ROUND(S46+L46,2),"")</x:f>
      </x:c>
      <x:c r="U46" s="15" t="str">
        <x:f>IF(AND(ISNUMBER(T46),ISNUMBER(I46)),ROUND(I46-T46,2),"")</x:f>
      </x:c>
      <x:c r="V46" s="12" t="str">
        <x:f>IF(COUNTA(A46:R46)=0,"",IF(OR(A46="",OR(ISNUMBER(FIND("*",A46)),ISNUMBER(FIND("?",A46))),COUNTIFS('Bienes'!$A$8:$A$107,A46)&lt;&gt;1,NOT(COUNTIFS('Instrucciones'!$A$15:$A$24,B46)=1),C46="",D46="",E46="",F46="",NOT(ISNUMBER(G46)),NOT(ISNUMBER(H46)),NOT(ISNUMBER(I46)),O46&lt;&gt;"Confirmado",NOT(ISNUMBER(S46)),NOT(ISNUMBER(T46))),"Revisar bien / amortización",IF(OR(H46&lt;0,I46&lt;0,L46&lt;0,S46&lt;0,U46&lt;0,AND(J46="Lineal",OR(K46&lt;0,K46&gt;1))),"Revisar valores","Revisado")))</x:f>
      </x:c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</x:row>
    <x:row r="47" ht="23" customHeight="1">
      <x:c r="A47" s="11"/>
      <x:c r="B47" s="11"/>
      <x:c r="C47" s="11"/>
      <x:c r="D47" s="11"/>
      <x:c r="E47" s="11"/>
      <x:c r="F47" s="11"/>
      <x:c r="G47" s="13"/>
      <x:c r="H47" s="14"/>
      <x:c r="I47" s="14"/>
      <x:c r="J47" s="11"/>
      <x:c r="K47" s="16"/>
      <x:c r="L47" s="14"/>
      <x:c r="M47" s="11"/>
      <x:c r="N47" s="14"/>
      <x:c r="O47" s="11"/>
      <x:c r="P47" s="13"/>
      <x:c r="Q47" s="11"/>
      <x:c r="R47" s="11"/>
      <x:c r="S47" s="15" t="str">
        <x:f>IF(COUNTA(A47:R47)=0,"",IF(O47&lt;&gt;"Confirmado","",IF(AND(J47="Lineal",M47="Sí",ISNUMBER(G47),ISNUMBER(I47),ISNUMBER(K47),ISNUMBER(L47),G47&lt;=DATE('Instrucciones'!$B$5,1,1),P47=""),ROUND(MIN(I47-L47,I47*K47),2),IF(AND(J47="Manual",ISNUMBER(N47)),N47,""))))</x:f>
      </x:c>
      <x:c r="T47" s="15" t="str">
        <x:f>IF(AND(ISNUMBER(S47),ISNUMBER(L47)),ROUND(S47+L47,2),"")</x:f>
      </x:c>
      <x:c r="U47" s="15" t="str">
        <x:f>IF(AND(ISNUMBER(T47),ISNUMBER(I47)),ROUND(I47-T47,2),"")</x:f>
      </x:c>
      <x:c r="V47" s="12" t="str">
        <x:f>IF(COUNTA(A47:R47)=0,"",IF(OR(A47="",OR(ISNUMBER(FIND("*",A47)),ISNUMBER(FIND("?",A47))),COUNTIFS('Bienes'!$A$8:$A$107,A47)&lt;&gt;1,NOT(COUNTIFS('Instrucciones'!$A$15:$A$24,B47)=1),C47="",D47="",E47="",F47="",NOT(ISNUMBER(G47)),NOT(ISNUMBER(H47)),NOT(ISNUMBER(I47)),O47&lt;&gt;"Confirmado",NOT(ISNUMBER(S47)),NOT(ISNUMBER(T47))),"Revisar bien / amortización",IF(OR(H47&lt;0,I47&lt;0,L47&lt;0,S47&lt;0,U47&lt;0,AND(J47="Lineal",OR(K47&lt;0,K47&gt;1))),"Revisar valores","Revisado")))</x:f>
      </x:c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</x:row>
    <x:row r="48" ht="23" customHeight="1">
      <x:c r="A48" s="11"/>
      <x:c r="B48" s="11"/>
      <x:c r="C48" s="11"/>
      <x:c r="D48" s="11"/>
      <x:c r="E48" s="11"/>
      <x:c r="F48" s="11"/>
      <x:c r="G48" s="13"/>
      <x:c r="H48" s="14"/>
      <x:c r="I48" s="14"/>
      <x:c r="J48" s="11"/>
      <x:c r="K48" s="16"/>
      <x:c r="L48" s="14"/>
      <x:c r="M48" s="11"/>
      <x:c r="N48" s="14"/>
      <x:c r="O48" s="11"/>
      <x:c r="P48" s="13"/>
      <x:c r="Q48" s="11"/>
      <x:c r="R48" s="11"/>
      <x:c r="S48" s="15" t="str">
        <x:f>IF(COUNTA(A48:R48)=0,"",IF(O48&lt;&gt;"Confirmado","",IF(AND(J48="Lineal",M48="Sí",ISNUMBER(G48),ISNUMBER(I48),ISNUMBER(K48),ISNUMBER(L48),G48&lt;=DATE('Instrucciones'!$B$5,1,1),P48=""),ROUND(MIN(I48-L48,I48*K48),2),IF(AND(J48="Manual",ISNUMBER(N48)),N48,""))))</x:f>
      </x:c>
      <x:c r="T48" s="15" t="str">
        <x:f>IF(AND(ISNUMBER(S48),ISNUMBER(L48)),ROUND(S48+L48,2),"")</x:f>
      </x:c>
      <x:c r="U48" s="15" t="str">
        <x:f>IF(AND(ISNUMBER(T48),ISNUMBER(I48)),ROUND(I48-T48,2),"")</x:f>
      </x:c>
      <x:c r="V48" s="12" t="str">
        <x:f>IF(COUNTA(A48:R48)=0,"",IF(OR(A48="",OR(ISNUMBER(FIND("*",A48)),ISNUMBER(FIND("?",A48))),COUNTIFS('Bienes'!$A$8:$A$107,A48)&lt;&gt;1,NOT(COUNTIFS('Instrucciones'!$A$15:$A$24,B48)=1),C48="",D48="",E48="",F48="",NOT(ISNUMBER(G48)),NOT(ISNUMBER(H48)),NOT(ISNUMBER(I48)),O48&lt;&gt;"Confirmado",NOT(ISNUMBER(S48)),NOT(ISNUMBER(T48))),"Revisar bien / amortización",IF(OR(H48&lt;0,I48&lt;0,L48&lt;0,S48&lt;0,U48&lt;0,AND(J48="Lineal",OR(K48&lt;0,K48&gt;1))),"Revisar valores","Revisado")))</x:f>
      </x:c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</x:row>
    <x:row r="49" ht="23" customHeight="1">
      <x:c r="A49" s="11"/>
      <x:c r="B49" s="11"/>
      <x:c r="C49" s="11"/>
      <x:c r="D49" s="11"/>
      <x:c r="E49" s="11"/>
      <x:c r="F49" s="11"/>
      <x:c r="G49" s="13"/>
      <x:c r="H49" s="14"/>
      <x:c r="I49" s="14"/>
      <x:c r="J49" s="11"/>
      <x:c r="K49" s="16"/>
      <x:c r="L49" s="14"/>
      <x:c r="M49" s="11"/>
      <x:c r="N49" s="14"/>
      <x:c r="O49" s="11"/>
      <x:c r="P49" s="13"/>
      <x:c r="Q49" s="11"/>
      <x:c r="R49" s="11"/>
      <x:c r="S49" s="15" t="str">
        <x:f>IF(COUNTA(A49:R49)=0,"",IF(O49&lt;&gt;"Confirmado","",IF(AND(J49="Lineal",M49="Sí",ISNUMBER(G49),ISNUMBER(I49),ISNUMBER(K49),ISNUMBER(L49),G49&lt;=DATE('Instrucciones'!$B$5,1,1),P49=""),ROUND(MIN(I49-L49,I49*K49),2),IF(AND(J49="Manual",ISNUMBER(N49)),N49,""))))</x:f>
      </x:c>
      <x:c r="T49" s="15" t="str">
        <x:f>IF(AND(ISNUMBER(S49),ISNUMBER(L49)),ROUND(S49+L49,2),"")</x:f>
      </x:c>
      <x:c r="U49" s="15" t="str">
        <x:f>IF(AND(ISNUMBER(T49),ISNUMBER(I49)),ROUND(I49-T49,2),"")</x:f>
      </x:c>
      <x:c r="V49" s="12" t="str">
        <x:f>IF(COUNTA(A49:R49)=0,"",IF(OR(A49="",OR(ISNUMBER(FIND("*",A49)),ISNUMBER(FIND("?",A49))),COUNTIFS('Bienes'!$A$8:$A$107,A49)&lt;&gt;1,NOT(COUNTIFS('Instrucciones'!$A$15:$A$24,B49)=1),C49="",D49="",E49="",F49="",NOT(ISNUMBER(G49)),NOT(ISNUMBER(H49)),NOT(ISNUMBER(I49)),O49&lt;&gt;"Confirmado",NOT(ISNUMBER(S49)),NOT(ISNUMBER(T49))),"Revisar bien / amortización",IF(OR(H49&lt;0,I49&lt;0,L49&lt;0,S49&lt;0,U49&lt;0,AND(J49="Lineal",OR(K49&lt;0,K49&gt;1))),"Revisar valores","Revisado")))</x:f>
      </x:c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</x:row>
    <x:row r="50" ht="23" customHeight="1">
      <x:c r="A50" s="11"/>
      <x:c r="B50" s="11"/>
      <x:c r="C50" s="11"/>
      <x:c r="D50" s="11"/>
      <x:c r="E50" s="11"/>
      <x:c r="F50" s="11"/>
      <x:c r="G50" s="13"/>
      <x:c r="H50" s="14"/>
      <x:c r="I50" s="14"/>
      <x:c r="J50" s="11"/>
      <x:c r="K50" s="16"/>
      <x:c r="L50" s="14"/>
      <x:c r="M50" s="11"/>
      <x:c r="N50" s="14"/>
      <x:c r="O50" s="11"/>
      <x:c r="P50" s="13"/>
      <x:c r="Q50" s="11"/>
      <x:c r="R50" s="11"/>
      <x:c r="S50" s="15" t="str">
        <x:f>IF(COUNTA(A50:R50)=0,"",IF(O50&lt;&gt;"Confirmado","",IF(AND(J50="Lineal",M50="Sí",ISNUMBER(G50),ISNUMBER(I50),ISNUMBER(K50),ISNUMBER(L50),G50&lt;=DATE('Instrucciones'!$B$5,1,1),P50=""),ROUND(MIN(I50-L50,I50*K50),2),IF(AND(J50="Manual",ISNUMBER(N50)),N50,""))))</x:f>
      </x:c>
      <x:c r="T50" s="15" t="str">
        <x:f>IF(AND(ISNUMBER(S50),ISNUMBER(L50)),ROUND(S50+L50,2),"")</x:f>
      </x:c>
      <x:c r="U50" s="15" t="str">
        <x:f>IF(AND(ISNUMBER(T50),ISNUMBER(I50)),ROUND(I50-T50,2),"")</x:f>
      </x:c>
      <x:c r="V50" s="12" t="str">
        <x:f>IF(COUNTA(A50:R50)=0,"",IF(OR(A50="",OR(ISNUMBER(FIND("*",A50)),ISNUMBER(FIND("?",A50))),COUNTIFS('Bienes'!$A$8:$A$107,A50)&lt;&gt;1,NOT(COUNTIFS('Instrucciones'!$A$15:$A$24,B50)=1),C50="",D50="",E50="",F50="",NOT(ISNUMBER(G50)),NOT(ISNUMBER(H50)),NOT(ISNUMBER(I50)),O50&lt;&gt;"Confirmado",NOT(ISNUMBER(S50)),NOT(ISNUMBER(T50))),"Revisar bien / amortización",IF(OR(H50&lt;0,I50&lt;0,L50&lt;0,S50&lt;0,U50&lt;0,AND(J50="Lineal",OR(K50&lt;0,K50&gt;1))),"Revisar valores","Revisado")))</x:f>
      </x:c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</x:row>
    <x:row r="51" ht="23" customHeight="1">
      <x:c r="A51" s="11"/>
      <x:c r="B51" s="11"/>
      <x:c r="C51" s="11"/>
      <x:c r="D51" s="11"/>
      <x:c r="E51" s="11"/>
      <x:c r="F51" s="11"/>
      <x:c r="G51" s="13"/>
      <x:c r="H51" s="14"/>
      <x:c r="I51" s="14"/>
      <x:c r="J51" s="11"/>
      <x:c r="K51" s="16"/>
      <x:c r="L51" s="14"/>
      <x:c r="M51" s="11"/>
      <x:c r="N51" s="14"/>
      <x:c r="O51" s="11"/>
      <x:c r="P51" s="13"/>
      <x:c r="Q51" s="11"/>
      <x:c r="R51" s="11"/>
      <x:c r="S51" s="15" t="str">
        <x:f>IF(COUNTA(A51:R51)=0,"",IF(O51&lt;&gt;"Confirmado","",IF(AND(J51="Lineal",M51="Sí",ISNUMBER(G51),ISNUMBER(I51),ISNUMBER(K51),ISNUMBER(L51),G51&lt;=DATE('Instrucciones'!$B$5,1,1),P51=""),ROUND(MIN(I51-L51,I51*K51),2),IF(AND(J51="Manual",ISNUMBER(N51)),N51,""))))</x:f>
      </x:c>
      <x:c r="T51" s="15" t="str">
        <x:f>IF(AND(ISNUMBER(S51),ISNUMBER(L51)),ROUND(S51+L51,2),"")</x:f>
      </x:c>
      <x:c r="U51" s="15" t="str">
        <x:f>IF(AND(ISNUMBER(T51),ISNUMBER(I51)),ROUND(I51-T51,2),"")</x:f>
      </x:c>
      <x:c r="V51" s="12" t="str">
        <x:f>IF(COUNTA(A51:R51)=0,"",IF(OR(A51="",OR(ISNUMBER(FIND("*",A51)),ISNUMBER(FIND("?",A51))),COUNTIFS('Bienes'!$A$8:$A$107,A51)&lt;&gt;1,NOT(COUNTIFS('Instrucciones'!$A$15:$A$24,B51)=1),C51="",D51="",E51="",F51="",NOT(ISNUMBER(G51)),NOT(ISNUMBER(H51)),NOT(ISNUMBER(I51)),O51&lt;&gt;"Confirmado",NOT(ISNUMBER(S51)),NOT(ISNUMBER(T51))),"Revisar bien / amortización",IF(OR(H51&lt;0,I51&lt;0,L51&lt;0,S51&lt;0,U51&lt;0,AND(J51="Lineal",OR(K51&lt;0,K51&gt;1))),"Revisar valores","Revisado")))</x:f>
      </x:c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</x:row>
    <x:row r="52" ht="23" customHeight="1">
      <x:c r="A52" s="11"/>
      <x:c r="B52" s="11"/>
      <x:c r="C52" s="11"/>
      <x:c r="D52" s="11"/>
      <x:c r="E52" s="11"/>
      <x:c r="F52" s="11"/>
      <x:c r="G52" s="13"/>
      <x:c r="H52" s="14"/>
      <x:c r="I52" s="14"/>
      <x:c r="J52" s="11"/>
      <x:c r="K52" s="16"/>
      <x:c r="L52" s="14"/>
      <x:c r="M52" s="11"/>
      <x:c r="N52" s="14"/>
      <x:c r="O52" s="11"/>
      <x:c r="P52" s="13"/>
      <x:c r="Q52" s="11"/>
      <x:c r="R52" s="11"/>
      <x:c r="S52" s="15" t="str">
        <x:f>IF(COUNTA(A52:R52)=0,"",IF(O52&lt;&gt;"Confirmado","",IF(AND(J52="Lineal",M52="Sí",ISNUMBER(G52),ISNUMBER(I52),ISNUMBER(K52),ISNUMBER(L52),G52&lt;=DATE('Instrucciones'!$B$5,1,1),P52=""),ROUND(MIN(I52-L52,I52*K52),2),IF(AND(J52="Manual",ISNUMBER(N52)),N52,""))))</x:f>
      </x:c>
      <x:c r="T52" s="15" t="str">
        <x:f>IF(AND(ISNUMBER(S52),ISNUMBER(L52)),ROUND(S52+L52,2),"")</x:f>
      </x:c>
      <x:c r="U52" s="15" t="str">
        <x:f>IF(AND(ISNUMBER(T52),ISNUMBER(I52)),ROUND(I52-T52,2),"")</x:f>
      </x:c>
      <x:c r="V52" s="12" t="str">
        <x:f>IF(COUNTA(A52:R52)=0,"",IF(OR(A52="",OR(ISNUMBER(FIND("*",A52)),ISNUMBER(FIND("?",A52))),COUNTIFS('Bienes'!$A$8:$A$107,A52)&lt;&gt;1,NOT(COUNTIFS('Instrucciones'!$A$15:$A$24,B52)=1),C52="",D52="",E52="",F52="",NOT(ISNUMBER(G52)),NOT(ISNUMBER(H52)),NOT(ISNUMBER(I52)),O52&lt;&gt;"Confirmado",NOT(ISNUMBER(S52)),NOT(ISNUMBER(T52))),"Revisar bien / amortización",IF(OR(H52&lt;0,I52&lt;0,L52&lt;0,S52&lt;0,U52&lt;0,AND(J52="Lineal",OR(K52&lt;0,K52&gt;1))),"Revisar valores","Revisado")))</x:f>
      </x:c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</x:row>
    <x:row r="53" ht="23" customHeight="1">
      <x:c r="A53" s="11"/>
      <x:c r="B53" s="11"/>
      <x:c r="C53" s="11"/>
      <x:c r="D53" s="11"/>
      <x:c r="E53" s="11"/>
      <x:c r="F53" s="11"/>
      <x:c r="G53" s="13"/>
      <x:c r="H53" s="14"/>
      <x:c r="I53" s="14"/>
      <x:c r="J53" s="11"/>
      <x:c r="K53" s="16"/>
      <x:c r="L53" s="14"/>
      <x:c r="M53" s="11"/>
      <x:c r="N53" s="14"/>
      <x:c r="O53" s="11"/>
      <x:c r="P53" s="13"/>
      <x:c r="Q53" s="11"/>
      <x:c r="R53" s="11"/>
      <x:c r="S53" s="15" t="str">
        <x:f>IF(COUNTA(A53:R53)=0,"",IF(O53&lt;&gt;"Confirmado","",IF(AND(J53="Lineal",M53="Sí",ISNUMBER(G53),ISNUMBER(I53),ISNUMBER(K53),ISNUMBER(L53),G53&lt;=DATE('Instrucciones'!$B$5,1,1),P53=""),ROUND(MIN(I53-L53,I53*K53),2),IF(AND(J53="Manual",ISNUMBER(N53)),N53,""))))</x:f>
      </x:c>
      <x:c r="T53" s="15" t="str">
        <x:f>IF(AND(ISNUMBER(S53),ISNUMBER(L53)),ROUND(S53+L53,2),"")</x:f>
      </x:c>
      <x:c r="U53" s="15" t="str">
        <x:f>IF(AND(ISNUMBER(T53),ISNUMBER(I53)),ROUND(I53-T53,2),"")</x:f>
      </x:c>
      <x:c r="V53" s="12" t="str">
        <x:f>IF(COUNTA(A53:R53)=0,"",IF(OR(A53="",OR(ISNUMBER(FIND("*",A53)),ISNUMBER(FIND("?",A53))),COUNTIFS('Bienes'!$A$8:$A$107,A53)&lt;&gt;1,NOT(COUNTIFS('Instrucciones'!$A$15:$A$24,B53)=1),C53="",D53="",E53="",F53="",NOT(ISNUMBER(G53)),NOT(ISNUMBER(H53)),NOT(ISNUMBER(I53)),O53&lt;&gt;"Confirmado",NOT(ISNUMBER(S53)),NOT(ISNUMBER(T53))),"Revisar bien / amortización",IF(OR(H53&lt;0,I53&lt;0,L53&lt;0,S53&lt;0,U53&lt;0,AND(J53="Lineal",OR(K53&lt;0,K53&gt;1))),"Revisar valores","Revisado")))</x:f>
      </x:c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</x:row>
    <x:row r="54" ht="23" customHeight="1">
      <x:c r="A54" s="11"/>
      <x:c r="B54" s="11"/>
      <x:c r="C54" s="11"/>
      <x:c r="D54" s="11"/>
      <x:c r="E54" s="11"/>
      <x:c r="F54" s="11"/>
      <x:c r="G54" s="13"/>
      <x:c r="H54" s="14"/>
      <x:c r="I54" s="14"/>
      <x:c r="J54" s="11"/>
      <x:c r="K54" s="16"/>
      <x:c r="L54" s="14"/>
      <x:c r="M54" s="11"/>
      <x:c r="N54" s="14"/>
      <x:c r="O54" s="11"/>
      <x:c r="P54" s="13"/>
      <x:c r="Q54" s="11"/>
      <x:c r="R54" s="11"/>
      <x:c r="S54" s="15" t="str">
        <x:f>IF(COUNTA(A54:R54)=0,"",IF(O54&lt;&gt;"Confirmado","",IF(AND(J54="Lineal",M54="Sí",ISNUMBER(G54),ISNUMBER(I54),ISNUMBER(K54),ISNUMBER(L54),G54&lt;=DATE('Instrucciones'!$B$5,1,1),P54=""),ROUND(MIN(I54-L54,I54*K54),2),IF(AND(J54="Manual",ISNUMBER(N54)),N54,""))))</x:f>
      </x:c>
      <x:c r="T54" s="15" t="str">
        <x:f>IF(AND(ISNUMBER(S54),ISNUMBER(L54)),ROUND(S54+L54,2),"")</x:f>
      </x:c>
      <x:c r="U54" s="15" t="str">
        <x:f>IF(AND(ISNUMBER(T54),ISNUMBER(I54)),ROUND(I54-T54,2),"")</x:f>
      </x:c>
      <x:c r="V54" s="12" t="str">
        <x:f>IF(COUNTA(A54:R54)=0,"",IF(OR(A54="",OR(ISNUMBER(FIND("*",A54)),ISNUMBER(FIND("?",A54))),COUNTIFS('Bienes'!$A$8:$A$107,A54)&lt;&gt;1,NOT(COUNTIFS('Instrucciones'!$A$15:$A$24,B54)=1),C54="",D54="",E54="",F54="",NOT(ISNUMBER(G54)),NOT(ISNUMBER(H54)),NOT(ISNUMBER(I54)),O54&lt;&gt;"Confirmado",NOT(ISNUMBER(S54)),NOT(ISNUMBER(T54))),"Revisar bien / amortización",IF(OR(H54&lt;0,I54&lt;0,L54&lt;0,S54&lt;0,U54&lt;0,AND(J54="Lineal",OR(K54&lt;0,K54&gt;1))),"Revisar valores","Revisado")))</x:f>
      </x:c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</x:row>
    <x:row r="55" ht="23" customHeight="1">
      <x:c r="A55" s="11"/>
      <x:c r="B55" s="11"/>
      <x:c r="C55" s="11"/>
      <x:c r="D55" s="11"/>
      <x:c r="E55" s="11"/>
      <x:c r="F55" s="11"/>
      <x:c r="G55" s="13"/>
      <x:c r="H55" s="14"/>
      <x:c r="I55" s="14"/>
      <x:c r="J55" s="11"/>
      <x:c r="K55" s="16"/>
      <x:c r="L55" s="14"/>
      <x:c r="M55" s="11"/>
      <x:c r="N55" s="14"/>
      <x:c r="O55" s="11"/>
      <x:c r="P55" s="13"/>
      <x:c r="Q55" s="11"/>
      <x:c r="R55" s="11"/>
      <x:c r="S55" s="15" t="str">
        <x:f>IF(COUNTA(A55:R55)=0,"",IF(O55&lt;&gt;"Confirmado","",IF(AND(J55="Lineal",M55="Sí",ISNUMBER(G55),ISNUMBER(I55),ISNUMBER(K55),ISNUMBER(L55),G55&lt;=DATE('Instrucciones'!$B$5,1,1),P55=""),ROUND(MIN(I55-L55,I55*K55),2),IF(AND(J55="Manual",ISNUMBER(N55)),N55,""))))</x:f>
      </x:c>
      <x:c r="T55" s="15" t="str">
        <x:f>IF(AND(ISNUMBER(S55),ISNUMBER(L55)),ROUND(S55+L55,2),"")</x:f>
      </x:c>
      <x:c r="U55" s="15" t="str">
        <x:f>IF(AND(ISNUMBER(T55),ISNUMBER(I55)),ROUND(I55-T55,2),"")</x:f>
      </x:c>
      <x:c r="V55" s="12" t="str">
        <x:f>IF(COUNTA(A55:R55)=0,"",IF(OR(A55="",OR(ISNUMBER(FIND("*",A55)),ISNUMBER(FIND("?",A55))),COUNTIFS('Bienes'!$A$8:$A$107,A55)&lt;&gt;1,NOT(COUNTIFS('Instrucciones'!$A$15:$A$24,B55)=1),C55="",D55="",E55="",F55="",NOT(ISNUMBER(G55)),NOT(ISNUMBER(H55)),NOT(ISNUMBER(I55)),O55&lt;&gt;"Confirmado",NOT(ISNUMBER(S55)),NOT(ISNUMBER(T55))),"Revisar bien / amortización",IF(OR(H55&lt;0,I55&lt;0,L55&lt;0,S55&lt;0,U55&lt;0,AND(J55="Lineal",OR(K55&lt;0,K55&gt;1))),"Revisar valores","Revisado")))</x:f>
      </x:c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</x:row>
    <x:row r="56" ht="23" customHeight="1">
      <x:c r="A56" s="11"/>
      <x:c r="B56" s="11"/>
      <x:c r="C56" s="11"/>
      <x:c r="D56" s="11"/>
      <x:c r="E56" s="11"/>
      <x:c r="F56" s="11"/>
      <x:c r="G56" s="13"/>
      <x:c r="H56" s="14"/>
      <x:c r="I56" s="14"/>
      <x:c r="J56" s="11"/>
      <x:c r="K56" s="16"/>
      <x:c r="L56" s="14"/>
      <x:c r="M56" s="11"/>
      <x:c r="N56" s="14"/>
      <x:c r="O56" s="11"/>
      <x:c r="P56" s="13"/>
      <x:c r="Q56" s="11"/>
      <x:c r="R56" s="11"/>
      <x:c r="S56" s="15" t="str">
        <x:f>IF(COUNTA(A56:R56)=0,"",IF(O56&lt;&gt;"Confirmado","",IF(AND(J56="Lineal",M56="Sí",ISNUMBER(G56),ISNUMBER(I56),ISNUMBER(K56),ISNUMBER(L56),G56&lt;=DATE('Instrucciones'!$B$5,1,1),P56=""),ROUND(MIN(I56-L56,I56*K56),2),IF(AND(J56="Manual",ISNUMBER(N56)),N56,""))))</x:f>
      </x:c>
      <x:c r="T56" s="15" t="str">
        <x:f>IF(AND(ISNUMBER(S56),ISNUMBER(L56)),ROUND(S56+L56,2),"")</x:f>
      </x:c>
      <x:c r="U56" s="15" t="str">
        <x:f>IF(AND(ISNUMBER(T56),ISNUMBER(I56)),ROUND(I56-T56,2),"")</x:f>
      </x:c>
      <x:c r="V56" s="12" t="str">
        <x:f>IF(COUNTA(A56:R56)=0,"",IF(OR(A56="",OR(ISNUMBER(FIND("*",A56)),ISNUMBER(FIND("?",A56))),COUNTIFS('Bienes'!$A$8:$A$107,A56)&lt;&gt;1,NOT(COUNTIFS('Instrucciones'!$A$15:$A$24,B56)=1),C56="",D56="",E56="",F56="",NOT(ISNUMBER(G56)),NOT(ISNUMBER(H56)),NOT(ISNUMBER(I56)),O56&lt;&gt;"Confirmado",NOT(ISNUMBER(S56)),NOT(ISNUMBER(T56))),"Revisar bien / amortización",IF(OR(H56&lt;0,I56&lt;0,L56&lt;0,S56&lt;0,U56&lt;0,AND(J56="Lineal",OR(K56&lt;0,K56&gt;1))),"Revisar valores","Revisado")))</x:f>
      </x:c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</x:row>
    <x:row r="57" ht="23" customHeight="1">
      <x:c r="A57" s="11"/>
      <x:c r="B57" s="11"/>
      <x:c r="C57" s="11"/>
      <x:c r="D57" s="11"/>
      <x:c r="E57" s="11"/>
      <x:c r="F57" s="11"/>
      <x:c r="G57" s="13"/>
      <x:c r="H57" s="14"/>
      <x:c r="I57" s="14"/>
      <x:c r="J57" s="11"/>
      <x:c r="K57" s="16"/>
      <x:c r="L57" s="14"/>
      <x:c r="M57" s="11"/>
      <x:c r="N57" s="14"/>
      <x:c r="O57" s="11"/>
      <x:c r="P57" s="13"/>
      <x:c r="Q57" s="11"/>
      <x:c r="R57" s="11"/>
      <x:c r="S57" s="15" t="str">
        <x:f>IF(COUNTA(A57:R57)=0,"",IF(O57&lt;&gt;"Confirmado","",IF(AND(J57="Lineal",M57="Sí",ISNUMBER(G57),ISNUMBER(I57),ISNUMBER(K57),ISNUMBER(L57),G57&lt;=DATE('Instrucciones'!$B$5,1,1),P57=""),ROUND(MIN(I57-L57,I57*K57),2),IF(AND(J57="Manual",ISNUMBER(N57)),N57,""))))</x:f>
      </x:c>
      <x:c r="T57" s="15" t="str">
        <x:f>IF(AND(ISNUMBER(S57),ISNUMBER(L57)),ROUND(S57+L57,2),"")</x:f>
      </x:c>
      <x:c r="U57" s="15" t="str">
        <x:f>IF(AND(ISNUMBER(T57),ISNUMBER(I57)),ROUND(I57-T57,2),"")</x:f>
      </x:c>
      <x:c r="V57" s="12" t="str">
        <x:f>IF(COUNTA(A57:R57)=0,"",IF(OR(A57="",OR(ISNUMBER(FIND("*",A57)),ISNUMBER(FIND("?",A57))),COUNTIFS('Bienes'!$A$8:$A$107,A57)&lt;&gt;1,NOT(COUNTIFS('Instrucciones'!$A$15:$A$24,B57)=1),C57="",D57="",E57="",F57="",NOT(ISNUMBER(G57)),NOT(ISNUMBER(H57)),NOT(ISNUMBER(I57)),O57&lt;&gt;"Confirmado",NOT(ISNUMBER(S57)),NOT(ISNUMBER(T57))),"Revisar bien / amortización",IF(OR(H57&lt;0,I57&lt;0,L57&lt;0,S57&lt;0,U57&lt;0,AND(J57="Lineal",OR(K57&lt;0,K57&gt;1))),"Revisar valores","Revisado")))</x:f>
      </x:c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</x:row>
    <x:row r="58" ht="23" customHeight="1">
      <x:c r="A58" s="11"/>
      <x:c r="B58" s="11"/>
      <x:c r="C58" s="11"/>
      <x:c r="D58" s="11"/>
      <x:c r="E58" s="11"/>
      <x:c r="F58" s="11"/>
      <x:c r="G58" s="13"/>
      <x:c r="H58" s="14"/>
      <x:c r="I58" s="14"/>
      <x:c r="J58" s="11"/>
      <x:c r="K58" s="16"/>
      <x:c r="L58" s="14"/>
      <x:c r="M58" s="11"/>
      <x:c r="N58" s="14"/>
      <x:c r="O58" s="11"/>
      <x:c r="P58" s="13"/>
      <x:c r="Q58" s="11"/>
      <x:c r="R58" s="11"/>
      <x:c r="S58" s="15" t="str">
        <x:f>IF(COUNTA(A58:R58)=0,"",IF(O58&lt;&gt;"Confirmado","",IF(AND(J58="Lineal",M58="Sí",ISNUMBER(G58),ISNUMBER(I58),ISNUMBER(K58),ISNUMBER(L58),G58&lt;=DATE('Instrucciones'!$B$5,1,1),P58=""),ROUND(MIN(I58-L58,I58*K58),2),IF(AND(J58="Manual",ISNUMBER(N58)),N58,""))))</x:f>
      </x:c>
      <x:c r="T58" s="15" t="str">
        <x:f>IF(AND(ISNUMBER(S58),ISNUMBER(L58)),ROUND(S58+L58,2),"")</x:f>
      </x:c>
      <x:c r="U58" s="15" t="str">
        <x:f>IF(AND(ISNUMBER(T58),ISNUMBER(I58)),ROUND(I58-T58,2),"")</x:f>
      </x:c>
      <x:c r="V58" s="12" t="str">
        <x:f>IF(COUNTA(A58:R58)=0,"",IF(OR(A58="",OR(ISNUMBER(FIND("*",A58)),ISNUMBER(FIND("?",A58))),COUNTIFS('Bienes'!$A$8:$A$107,A58)&lt;&gt;1,NOT(COUNTIFS('Instrucciones'!$A$15:$A$24,B58)=1),C58="",D58="",E58="",F58="",NOT(ISNUMBER(G58)),NOT(ISNUMBER(H58)),NOT(ISNUMBER(I58)),O58&lt;&gt;"Confirmado",NOT(ISNUMBER(S58)),NOT(ISNUMBER(T58))),"Revisar bien / amortización",IF(OR(H58&lt;0,I58&lt;0,L58&lt;0,S58&lt;0,U58&lt;0,AND(J58="Lineal",OR(K58&lt;0,K58&gt;1))),"Revisar valores","Revisado")))</x:f>
      </x:c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</x:row>
    <x:row r="59" ht="23" customHeight="1">
      <x:c r="A59" s="11"/>
      <x:c r="B59" s="11"/>
      <x:c r="C59" s="11"/>
      <x:c r="D59" s="11"/>
      <x:c r="E59" s="11"/>
      <x:c r="F59" s="11"/>
      <x:c r="G59" s="13"/>
      <x:c r="H59" s="14"/>
      <x:c r="I59" s="14"/>
      <x:c r="J59" s="11"/>
      <x:c r="K59" s="16"/>
      <x:c r="L59" s="14"/>
      <x:c r="M59" s="11"/>
      <x:c r="N59" s="14"/>
      <x:c r="O59" s="11"/>
      <x:c r="P59" s="13"/>
      <x:c r="Q59" s="11"/>
      <x:c r="R59" s="11"/>
      <x:c r="S59" s="15" t="str">
        <x:f>IF(COUNTA(A59:R59)=0,"",IF(O59&lt;&gt;"Confirmado","",IF(AND(J59="Lineal",M59="Sí",ISNUMBER(G59),ISNUMBER(I59),ISNUMBER(K59),ISNUMBER(L59),G59&lt;=DATE('Instrucciones'!$B$5,1,1),P59=""),ROUND(MIN(I59-L59,I59*K59),2),IF(AND(J59="Manual",ISNUMBER(N59)),N59,""))))</x:f>
      </x:c>
      <x:c r="T59" s="15" t="str">
        <x:f>IF(AND(ISNUMBER(S59),ISNUMBER(L59)),ROUND(S59+L59,2),"")</x:f>
      </x:c>
      <x:c r="U59" s="15" t="str">
        <x:f>IF(AND(ISNUMBER(T59),ISNUMBER(I59)),ROUND(I59-T59,2),"")</x:f>
      </x:c>
      <x:c r="V59" s="12" t="str">
        <x:f>IF(COUNTA(A59:R59)=0,"",IF(OR(A59="",OR(ISNUMBER(FIND("*",A59)),ISNUMBER(FIND("?",A59))),COUNTIFS('Bienes'!$A$8:$A$107,A59)&lt;&gt;1,NOT(COUNTIFS('Instrucciones'!$A$15:$A$24,B59)=1),C59="",D59="",E59="",F59="",NOT(ISNUMBER(G59)),NOT(ISNUMBER(H59)),NOT(ISNUMBER(I59)),O59&lt;&gt;"Confirmado",NOT(ISNUMBER(S59)),NOT(ISNUMBER(T59))),"Revisar bien / amortización",IF(OR(H59&lt;0,I59&lt;0,L59&lt;0,S59&lt;0,U59&lt;0,AND(J59="Lineal",OR(K59&lt;0,K59&gt;1))),"Revisar valores","Revisado")))</x:f>
      </x:c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</x:row>
    <x:row r="60" ht="23" customHeight="1">
      <x:c r="A60" s="11"/>
      <x:c r="B60" s="11"/>
      <x:c r="C60" s="11"/>
      <x:c r="D60" s="11"/>
      <x:c r="E60" s="11"/>
      <x:c r="F60" s="11"/>
      <x:c r="G60" s="13"/>
      <x:c r="H60" s="14"/>
      <x:c r="I60" s="14"/>
      <x:c r="J60" s="11"/>
      <x:c r="K60" s="16"/>
      <x:c r="L60" s="14"/>
      <x:c r="M60" s="11"/>
      <x:c r="N60" s="14"/>
      <x:c r="O60" s="11"/>
      <x:c r="P60" s="13"/>
      <x:c r="Q60" s="11"/>
      <x:c r="R60" s="11"/>
      <x:c r="S60" s="15" t="str">
        <x:f>IF(COUNTA(A60:R60)=0,"",IF(O60&lt;&gt;"Confirmado","",IF(AND(J60="Lineal",M60="Sí",ISNUMBER(G60),ISNUMBER(I60),ISNUMBER(K60),ISNUMBER(L60),G60&lt;=DATE('Instrucciones'!$B$5,1,1),P60=""),ROUND(MIN(I60-L60,I60*K60),2),IF(AND(J60="Manual",ISNUMBER(N60)),N60,""))))</x:f>
      </x:c>
      <x:c r="T60" s="15" t="str">
        <x:f>IF(AND(ISNUMBER(S60),ISNUMBER(L60)),ROUND(S60+L60,2),"")</x:f>
      </x:c>
      <x:c r="U60" s="15" t="str">
        <x:f>IF(AND(ISNUMBER(T60),ISNUMBER(I60)),ROUND(I60-T60,2),"")</x:f>
      </x:c>
      <x:c r="V60" s="12" t="str">
        <x:f>IF(COUNTA(A60:R60)=0,"",IF(OR(A60="",OR(ISNUMBER(FIND("*",A60)),ISNUMBER(FIND("?",A60))),COUNTIFS('Bienes'!$A$8:$A$107,A60)&lt;&gt;1,NOT(COUNTIFS('Instrucciones'!$A$15:$A$24,B60)=1),C60="",D60="",E60="",F60="",NOT(ISNUMBER(G60)),NOT(ISNUMBER(H60)),NOT(ISNUMBER(I60)),O60&lt;&gt;"Confirmado",NOT(ISNUMBER(S60)),NOT(ISNUMBER(T60))),"Revisar bien / amortización",IF(OR(H60&lt;0,I60&lt;0,L60&lt;0,S60&lt;0,U60&lt;0,AND(J60="Lineal",OR(K60&lt;0,K60&gt;1))),"Revisar valores","Revisado")))</x:f>
      </x:c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</x:row>
    <x:row r="61" ht="23" customHeight="1">
      <x:c r="A61" s="11"/>
      <x:c r="B61" s="11"/>
      <x:c r="C61" s="11"/>
      <x:c r="D61" s="11"/>
      <x:c r="E61" s="11"/>
      <x:c r="F61" s="11"/>
      <x:c r="G61" s="13"/>
      <x:c r="H61" s="14"/>
      <x:c r="I61" s="14"/>
      <x:c r="J61" s="11"/>
      <x:c r="K61" s="16"/>
      <x:c r="L61" s="14"/>
      <x:c r="M61" s="11"/>
      <x:c r="N61" s="14"/>
      <x:c r="O61" s="11"/>
      <x:c r="P61" s="13"/>
      <x:c r="Q61" s="11"/>
      <x:c r="R61" s="11"/>
      <x:c r="S61" s="15" t="str">
        <x:f>IF(COUNTA(A61:R61)=0,"",IF(O61&lt;&gt;"Confirmado","",IF(AND(J61="Lineal",M61="Sí",ISNUMBER(G61),ISNUMBER(I61),ISNUMBER(K61),ISNUMBER(L61),G61&lt;=DATE('Instrucciones'!$B$5,1,1),P61=""),ROUND(MIN(I61-L61,I61*K61),2),IF(AND(J61="Manual",ISNUMBER(N61)),N61,""))))</x:f>
      </x:c>
      <x:c r="T61" s="15" t="str">
        <x:f>IF(AND(ISNUMBER(S61),ISNUMBER(L61)),ROUND(S61+L61,2),"")</x:f>
      </x:c>
      <x:c r="U61" s="15" t="str">
        <x:f>IF(AND(ISNUMBER(T61),ISNUMBER(I61)),ROUND(I61-T61,2),"")</x:f>
      </x:c>
      <x:c r="V61" s="12" t="str">
        <x:f>IF(COUNTA(A61:R61)=0,"",IF(OR(A61="",OR(ISNUMBER(FIND("*",A61)),ISNUMBER(FIND("?",A61))),COUNTIFS('Bienes'!$A$8:$A$107,A61)&lt;&gt;1,NOT(COUNTIFS('Instrucciones'!$A$15:$A$24,B61)=1),C61="",D61="",E61="",F61="",NOT(ISNUMBER(G61)),NOT(ISNUMBER(H61)),NOT(ISNUMBER(I61)),O61&lt;&gt;"Confirmado",NOT(ISNUMBER(S61)),NOT(ISNUMBER(T61))),"Revisar bien / amortización",IF(OR(H61&lt;0,I61&lt;0,L61&lt;0,S61&lt;0,U61&lt;0,AND(J61="Lineal",OR(K61&lt;0,K61&gt;1))),"Revisar valores","Revisado")))</x:f>
      </x:c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</x:row>
    <x:row r="62" ht="23" customHeight="1">
      <x:c r="A62" s="11"/>
      <x:c r="B62" s="11"/>
      <x:c r="C62" s="11"/>
      <x:c r="D62" s="11"/>
      <x:c r="E62" s="11"/>
      <x:c r="F62" s="11"/>
      <x:c r="G62" s="13"/>
      <x:c r="H62" s="14"/>
      <x:c r="I62" s="14"/>
      <x:c r="J62" s="11"/>
      <x:c r="K62" s="16"/>
      <x:c r="L62" s="14"/>
      <x:c r="M62" s="11"/>
      <x:c r="N62" s="14"/>
      <x:c r="O62" s="11"/>
      <x:c r="P62" s="13"/>
      <x:c r="Q62" s="11"/>
      <x:c r="R62" s="11"/>
      <x:c r="S62" s="15" t="str">
        <x:f>IF(COUNTA(A62:R62)=0,"",IF(O62&lt;&gt;"Confirmado","",IF(AND(J62="Lineal",M62="Sí",ISNUMBER(G62),ISNUMBER(I62),ISNUMBER(K62),ISNUMBER(L62),G62&lt;=DATE('Instrucciones'!$B$5,1,1),P62=""),ROUND(MIN(I62-L62,I62*K62),2),IF(AND(J62="Manual",ISNUMBER(N62)),N62,""))))</x:f>
      </x:c>
      <x:c r="T62" s="15" t="str">
        <x:f>IF(AND(ISNUMBER(S62),ISNUMBER(L62)),ROUND(S62+L62,2),"")</x:f>
      </x:c>
      <x:c r="U62" s="15" t="str">
        <x:f>IF(AND(ISNUMBER(T62),ISNUMBER(I62)),ROUND(I62-T62,2),"")</x:f>
      </x:c>
      <x:c r="V62" s="12" t="str">
        <x:f>IF(COUNTA(A62:R62)=0,"",IF(OR(A62="",OR(ISNUMBER(FIND("*",A62)),ISNUMBER(FIND("?",A62))),COUNTIFS('Bienes'!$A$8:$A$107,A62)&lt;&gt;1,NOT(COUNTIFS('Instrucciones'!$A$15:$A$24,B62)=1),C62="",D62="",E62="",F62="",NOT(ISNUMBER(G62)),NOT(ISNUMBER(H62)),NOT(ISNUMBER(I62)),O62&lt;&gt;"Confirmado",NOT(ISNUMBER(S62)),NOT(ISNUMBER(T62))),"Revisar bien / amortización",IF(OR(H62&lt;0,I62&lt;0,L62&lt;0,S62&lt;0,U62&lt;0,AND(J62="Lineal",OR(K62&lt;0,K62&gt;1))),"Revisar valores","Revisado")))</x:f>
      </x:c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</x:row>
    <x:row r="63" ht="23" customHeight="1">
      <x:c r="A63" s="11"/>
      <x:c r="B63" s="11"/>
      <x:c r="C63" s="11"/>
      <x:c r="D63" s="11"/>
      <x:c r="E63" s="11"/>
      <x:c r="F63" s="11"/>
      <x:c r="G63" s="13"/>
      <x:c r="H63" s="14"/>
      <x:c r="I63" s="14"/>
      <x:c r="J63" s="11"/>
      <x:c r="K63" s="16"/>
      <x:c r="L63" s="14"/>
      <x:c r="M63" s="11"/>
      <x:c r="N63" s="14"/>
      <x:c r="O63" s="11"/>
      <x:c r="P63" s="13"/>
      <x:c r="Q63" s="11"/>
      <x:c r="R63" s="11"/>
      <x:c r="S63" s="15" t="str">
        <x:f>IF(COUNTA(A63:R63)=0,"",IF(O63&lt;&gt;"Confirmado","",IF(AND(J63="Lineal",M63="Sí",ISNUMBER(G63),ISNUMBER(I63),ISNUMBER(K63),ISNUMBER(L63),G63&lt;=DATE('Instrucciones'!$B$5,1,1),P63=""),ROUND(MIN(I63-L63,I63*K63),2),IF(AND(J63="Manual",ISNUMBER(N63)),N63,""))))</x:f>
      </x:c>
      <x:c r="T63" s="15" t="str">
        <x:f>IF(AND(ISNUMBER(S63),ISNUMBER(L63)),ROUND(S63+L63,2),"")</x:f>
      </x:c>
      <x:c r="U63" s="15" t="str">
        <x:f>IF(AND(ISNUMBER(T63),ISNUMBER(I63)),ROUND(I63-T63,2),"")</x:f>
      </x:c>
      <x:c r="V63" s="12" t="str">
        <x:f>IF(COUNTA(A63:R63)=0,"",IF(OR(A63="",OR(ISNUMBER(FIND("*",A63)),ISNUMBER(FIND("?",A63))),COUNTIFS('Bienes'!$A$8:$A$107,A63)&lt;&gt;1,NOT(COUNTIFS('Instrucciones'!$A$15:$A$24,B63)=1),C63="",D63="",E63="",F63="",NOT(ISNUMBER(G63)),NOT(ISNUMBER(H63)),NOT(ISNUMBER(I63)),O63&lt;&gt;"Confirmado",NOT(ISNUMBER(S63)),NOT(ISNUMBER(T63))),"Revisar bien / amortización",IF(OR(H63&lt;0,I63&lt;0,L63&lt;0,S63&lt;0,U63&lt;0,AND(J63="Lineal",OR(K63&lt;0,K63&gt;1))),"Revisar valores","Revisado")))</x:f>
      </x:c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</x:row>
    <x:row r="64" ht="23" customHeight="1">
      <x:c r="A64" s="11"/>
      <x:c r="B64" s="11"/>
      <x:c r="C64" s="11"/>
      <x:c r="D64" s="11"/>
      <x:c r="E64" s="11"/>
      <x:c r="F64" s="11"/>
      <x:c r="G64" s="13"/>
      <x:c r="H64" s="14"/>
      <x:c r="I64" s="14"/>
      <x:c r="J64" s="11"/>
      <x:c r="K64" s="16"/>
      <x:c r="L64" s="14"/>
      <x:c r="M64" s="11"/>
      <x:c r="N64" s="14"/>
      <x:c r="O64" s="11"/>
      <x:c r="P64" s="13"/>
      <x:c r="Q64" s="11"/>
      <x:c r="R64" s="11"/>
      <x:c r="S64" s="15" t="str">
        <x:f>IF(COUNTA(A64:R64)=0,"",IF(O64&lt;&gt;"Confirmado","",IF(AND(J64="Lineal",M64="Sí",ISNUMBER(G64),ISNUMBER(I64),ISNUMBER(K64),ISNUMBER(L64),G64&lt;=DATE('Instrucciones'!$B$5,1,1),P64=""),ROUND(MIN(I64-L64,I64*K64),2),IF(AND(J64="Manual",ISNUMBER(N64)),N64,""))))</x:f>
      </x:c>
      <x:c r="T64" s="15" t="str">
        <x:f>IF(AND(ISNUMBER(S64),ISNUMBER(L64)),ROUND(S64+L64,2),"")</x:f>
      </x:c>
      <x:c r="U64" s="15" t="str">
        <x:f>IF(AND(ISNUMBER(T64),ISNUMBER(I64)),ROUND(I64-T64,2),"")</x:f>
      </x:c>
      <x:c r="V64" s="12" t="str">
        <x:f>IF(COUNTA(A64:R64)=0,"",IF(OR(A64="",OR(ISNUMBER(FIND("*",A64)),ISNUMBER(FIND("?",A64))),COUNTIFS('Bienes'!$A$8:$A$107,A64)&lt;&gt;1,NOT(COUNTIFS('Instrucciones'!$A$15:$A$24,B64)=1),C64="",D64="",E64="",F64="",NOT(ISNUMBER(G64)),NOT(ISNUMBER(H64)),NOT(ISNUMBER(I64)),O64&lt;&gt;"Confirmado",NOT(ISNUMBER(S64)),NOT(ISNUMBER(T64))),"Revisar bien / amortización",IF(OR(H64&lt;0,I64&lt;0,L64&lt;0,S64&lt;0,U64&lt;0,AND(J64="Lineal",OR(K64&lt;0,K64&gt;1))),"Revisar valores","Revisado")))</x:f>
      </x:c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</x:row>
    <x:row r="65" ht="23" customHeight="1">
      <x:c r="A65" s="11"/>
      <x:c r="B65" s="11"/>
      <x:c r="C65" s="11"/>
      <x:c r="D65" s="11"/>
      <x:c r="E65" s="11"/>
      <x:c r="F65" s="11"/>
      <x:c r="G65" s="13"/>
      <x:c r="H65" s="14"/>
      <x:c r="I65" s="14"/>
      <x:c r="J65" s="11"/>
      <x:c r="K65" s="16"/>
      <x:c r="L65" s="14"/>
      <x:c r="M65" s="11"/>
      <x:c r="N65" s="14"/>
      <x:c r="O65" s="11"/>
      <x:c r="P65" s="13"/>
      <x:c r="Q65" s="11"/>
      <x:c r="R65" s="11"/>
      <x:c r="S65" s="15" t="str">
        <x:f>IF(COUNTA(A65:R65)=0,"",IF(O65&lt;&gt;"Confirmado","",IF(AND(J65="Lineal",M65="Sí",ISNUMBER(G65),ISNUMBER(I65),ISNUMBER(K65),ISNUMBER(L65),G65&lt;=DATE('Instrucciones'!$B$5,1,1),P65=""),ROUND(MIN(I65-L65,I65*K65),2),IF(AND(J65="Manual",ISNUMBER(N65)),N65,""))))</x:f>
      </x:c>
      <x:c r="T65" s="15" t="str">
        <x:f>IF(AND(ISNUMBER(S65),ISNUMBER(L65)),ROUND(S65+L65,2),"")</x:f>
      </x:c>
      <x:c r="U65" s="15" t="str">
        <x:f>IF(AND(ISNUMBER(T65),ISNUMBER(I65)),ROUND(I65-T65,2),"")</x:f>
      </x:c>
      <x:c r="V65" s="12" t="str">
        <x:f>IF(COUNTA(A65:R65)=0,"",IF(OR(A65="",OR(ISNUMBER(FIND("*",A65)),ISNUMBER(FIND("?",A65))),COUNTIFS('Bienes'!$A$8:$A$107,A65)&lt;&gt;1,NOT(COUNTIFS('Instrucciones'!$A$15:$A$24,B65)=1),C65="",D65="",E65="",F65="",NOT(ISNUMBER(G65)),NOT(ISNUMBER(H65)),NOT(ISNUMBER(I65)),O65&lt;&gt;"Confirmado",NOT(ISNUMBER(S65)),NOT(ISNUMBER(T65))),"Revisar bien / amortización",IF(OR(H65&lt;0,I65&lt;0,L65&lt;0,S65&lt;0,U65&lt;0,AND(J65="Lineal",OR(K65&lt;0,K65&gt;1))),"Revisar valores","Revisado")))</x:f>
      </x:c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</x:row>
    <x:row r="66" ht="23" customHeight="1">
      <x:c r="A66" s="11"/>
      <x:c r="B66" s="11"/>
      <x:c r="C66" s="11"/>
      <x:c r="D66" s="11"/>
      <x:c r="E66" s="11"/>
      <x:c r="F66" s="11"/>
      <x:c r="G66" s="13"/>
      <x:c r="H66" s="14"/>
      <x:c r="I66" s="14"/>
      <x:c r="J66" s="11"/>
      <x:c r="K66" s="16"/>
      <x:c r="L66" s="14"/>
      <x:c r="M66" s="11"/>
      <x:c r="N66" s="14"/>
      <x:c r="O66" s="11"/>
      <x:c r="P66" s="13"/>
      <x:c r="Q66" s="11"/>
      <x:c r="R66" s="11"/>
      <x:c r="S66" s="15" t="str">
        <x:f>IF(COUNTA(A66:R66)=0,"",IF(O66&lt;&gt;"Confirmado","",IF(AND(J66="Lineal",M66="Sí",ISNUMBER(G66),ISNUMBER(I66),ISNUMBER(K66),ISNUMBER(L66),G66&lt;=DATE('Instrucciones'!$B$5,1,1),P66=""),ROUND(MIN(I66-L66,I66*K66),2),IF(AND(J66="Manual",ISNUMBER(N66)),N66,""))))</x:f>
      </x:c>
      <x:c r="T66" s="15" t="str">
        <x:f>IF(AND(ISNUMBER(S66),ISNUMBER(L66)),ROUND(S66+L66,2),"")</x:f>
      </x:c>
      <x:c r="U66" s="15" t="str">
        <x:f>IF(AND(ISNUMBER(T66),ISNUMBER(I66)),ROUND(I66-T66,2),"")</x:f>
      </x:c>
      <x:c r="V66" s="12" t="str">
        <x:f>IF(COUNTA(A66:R66)=0,"",IF(OR(A66="",OR(ISNUMBER(FIND("*",A66)),ISNUMBER(FIND("?",A66))),COUNTIFS('Bienes'!$A$8:$A$107,A66)&lt;&gt;1,NOT(COUNTIFS('Instrucciones'!$A$15:$A$24,B66)=1),C66="",D66="",E66="",F66="",NOT(ISNUMBER(G66)),NOT(ISNUMBER(H66)),NOT(ISNUMBER(I66)),O66&lt;&gt;"Confirmado",NOT(ISNUMBER(S66)),NOT(ISNUMBER(T66))),"Revisar bien / amortización",IF(OR(H66&lt;0,I66&lt;0,L66&lt;0,S66&lt;0,U66&lt;0,AND(J66="Lineal",OR(K66&lt;0,K66&gt;1))),"Revisar valores","Revisado")))</x:f>
      </x:c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</x:row>
    <x:row r="67" ht="23" customHeight="1">
      <x:c r="A67" s="11"/>
      <x:c r="B67" s="11"/>
      <x:c r="C67" s="11"/>
      <x:c r="D67" s="11"/>
      <x:c r="E67" s="11"/>
      <x:c r="F67" s="11"/>
      <x:c r="G67" s="13"/>
      <x:c r="H67" s="14"/>
      <x:c r="I67" s="14"/>
      <x:c r="J67" s="11"/>
      <x:c r="K67" s="16"/>
      <x:c r="L67" s="14"/>
      <x:c r="M67" s="11"/>
      <x:c r="N67" s="14"/>
      <x:c r="O67" s="11"/>
      <x:c r="P67" s="13"/>
      <x:c r="Q67" s="11"/>
      <x:c r="R67" s="11"/>
      <x:c r="S67" s="15" t="str">
        <x:f>IF(COUNTA(A67:R67)=0,"",IF(O67&lt;&gt;"Confirmado","",IF(AND(J67="Lineal",M67="Sí",ISNUMBER(G67),ISNUMBER(I67),ISNUMBER(K67),ISNUMBER(L67),G67&lt;=DATE('Instrucciones'!$B$5,1,1),P67=""),ROUND(MIN(I67-L67,I67*K67),2),IF(AND(J67="Manual",ISNUMBER(N67)),N67,""))))</x:f>
      </x:c>
      <x:c r="T67" s="15" t="str">
        <x:f>IF(AND(ISNUMBER(S67),ISNUMBER(L67)),ROUND(S67+L67,2),"")</x:f>
      </x:c>
      <x:c r="U67" s="15" t="str">
        <x:f>IF(AND(ISNUMBER(T67),ISNUMBER(I67)),ROUND(I67-T67,2),"")</x:f>
      </x:c>
      <x:c r="V67" s="12" t="str">
        <x:f>IF(COUNTA(A67:R67)=0,"",IF(OR(A67="",OR(ISNUMBER(FIND("*",A67)),ISNUMBER(FIND("?",A67))),COUNTIFS('Bienes'!$A$8:$A$107,A67)&lt;&gt;1,NOT(COUNTIFS('Instrucciones'!$A$15:$A$24,B67)=1),C67="",D67="",E67="",F67="",NOT(ISNUMBER(G67)),NOT(ISNUMBER(H67)),NOT(ISNUMBER(I67)),O67&lt;&gt;"Confirmado",NOT(ISNUMBER(S67)),NOT(ISNUMBER(T67))),"Revisar bien / amortización",IF(OR(H67&lt;0,I67&lt;0,L67&lt;0,S67&lt;0,U67&lt;0,AND(J67="Lineal",OR(K67&lt;0,K67&gt;1))),"Revisar valores","Revisado")))</x:f>
      </x:c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</x:row>
    <x:row r="68" ht="23" customHeight="1">
      <x:c r="A68" s="11"/>
      <x:c r="B68" s="11"/>
      <x:c r="C68" s="11"/>
      <x:c r="D68" s="11"/>
      <x:c r="E68" s="11"/>
      <x:c r="F68" s="11"/>
      <x:c r="G68" s="13"/>
      <x:c r="H68" s="14"/>
      <x:c r="I68" s="14"/>
      <x:c r="J68" s="11"/>
      <x:c r="K68" s="16"/>
      <x:c r="L68" s="14"/>
      <x:c r="M68" s="11"/>
      <x:c r="N68" s="14"/>
      <x:c r="O68" s="11"/>
      <x:c r="P68" s="13"/>
      <x:c r="Q68" s="11"/>
      <x:c r="R68" s="11"/>
      <x:c r="S68" s="15" t="str">
        <x:f>IF(COUNTA(A68:R68)=0,"",IF(O68&lt;&gt;"Confirmado","",IF(AND(J68="Lineal",M68="Sí",ISNUMBER(G68),ISNUMBER(I68),ISNUMBER(K68),ISNUMBER(L68),G68&lt;=DATE('Instrucciones'!$B$5,1,1),P68=""),ROUND(MIN(I68-L68,I68*K68),2),IF(AND(J68="Manual",ISNUMBER(N68)),N68,""))))</x:f>
      </x:c>
      <x:c r="T68" s="15" t="str">
        <x:f>IF(AND(ISNUMBER(S68),ISNUMBER(L68)),ROUND(S68+L68,2),"")</x:f>
      </x:c>
      <x:c r="U68" s="15" t="str">
        <x:f>IF(AND(ISNUMBER(T68),ISNUMBER(I68)),ROUND(I68-T68,2),"")</x:f>
      </x:c>
      <x:c r="V68" s="12" t="str">
        <x:f>IF(COUNTA(A68:R68)=0,"",IF(OR(A68="",OR(ISNUMBER(FIND("*",A68)),ISNUMBER(FIND("?",A68))),COUNTIFS('Bienes'!$A$8:$A$107,A68)&lt;&gt;1,NOT(COUNTIFS('Instrucciones'!$A$15:$A$24,B68)=1),C68="",D68="",E68="",F68="",NOT(ISNUMBER(G68)),NOT(ISNUMBER(H68)),NOT(ISNUMBER(I68)),O68&lt;&gt;"Confirmado",NOT(ISNUMBER(S68)),NOT(ISNUMBER(T68))),"Revisar bien / amortización",IF(OR(H68&lt;0,I68&lt;0,L68&lt;0,S68&lt;0,U68&lt;0,AND(J68="Lineal",OR(K68&lt;0,K68&gt;1))),"Revisar valores","Revisado")))</x:f>
      </x:c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</x:row>
    <x:row r="69" ht="23" customHeight="1">
      <x:c r="A69" s="11"/>
      <x:c r="B69" s="11"/>
      <x:c r="C69" s="11"/>
      <x:c r="D69" s="11"/>
      <x:c r="E69" s="11"/>
      <x:c r="F69" s="11"/>
      <x:c r="G69" s="13"/>
      <x:c r="H69" s="14"/>
      <x:c r="I69" s="14"/>
      <x:c r="J69" s="11"/>
      <x:c r="K69" s="16"/>
      <x:c r="L69" s="14"/>
      <x:c r="M69" s="11"/>
      <x:c r="N69" s="14"/>
      <x:c r="O69" s="11"/>
      <x:c r="P69" s="13"/>
      <x:c r="Q69" s="11"/>
      <x:c r="R69" s="11"/>
      <x:c r="S69" s="15" t="str">
        <x:f>IF(COUNTA(A69:R69)=0,"",IF(O69&lt;&gt;"Confirmado","",IF(AND(J69="Lineal",M69="Sí",ISNUMBER(G69),ISNUMBER(I69),ISNUMBER(K69),ISNUMBER(L69),G69&lt;=DATE('Instrucciones'!$B$5,1,1),P69=""),ROUND(MIN(I69-L69,I69*K69),2),IF(AND(J69="Manual",ISNUMBER(N69)),N69,""))))</x:f>
      </x:c>
      <x:c r="T69" s="15" t="str">
        <x:f>IF(AND(ISNUMBER(S69),ISNUMBER(L69)),ROUND(S69+L69,2),"")</x:f>
      </x:c>
      <x:c r="U69" s="15" t="str">
        <x:f>IF(AND(ISNUMBER(T69),ISNUMBER(I69)),ROUND(I69-T69,2),"")</x:f>
      </x:c>
      <x:c r="V69" s="12" t="str">
        <x:f>IF(COUNTA(A69:R69)=0,"",IF(OR(A69="",OR(ISNUMBER(FIND("*",A69)),ISNUMBER(FIND("?",A69))),COUNTIFS('Bienes'!$A$8:$A$107,A69)&lt;&gt;1,NOT(COUNTIFS('Instrucciones'!$A$15:$A$24,B69)=1),C69="",D69="",E69="",F69="",NOT(ISNUMBER(G69)),NOT(ISNUMBER(H69)),NOT(ISNUMBER(I69)),O69&lt;&gt;"Confirmado",NOT(ISNUMBER(S69)),NOT(ISNUMBER(T69))),"Revisar bien / amortización",IF(OR(H69&lt;0,I69&lt;0,L69&lt;0,S69&lt;0,U69&lt;0,AND(J69="Lineal",OR(K69&lt;0,K69&gt;1))),"Revisar valores","Revisado")))</x:f>
      </x:c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</x:row>
    <x:row r="70" ht="23" customHeight="1">
      <x:c r="A70" s="11"/>
      <x:c r="B70" s="11"/>
      <x:c r="C70" s="11"/>
      <x:c r="D70" s="11"/>
      <x:c r="E70" s="11"/>
      <x:c r="F70" s="11"/>
      <x:c r="G70" s="13"/>
      <x:c r="H70" s="14"/>
      <x:c r="I70" s="14"/>
      <x:c r="J70" s="11"/>
      <x:c r="K70" s="16"/>
      <x:c r="L70" s="14"/>
      <x:c r="M70" s="11"/>
      <x:c r="N70" s="14"/>
      <x:c r="O70" s="11"/>
      <x:c r="P70" s="13"/>
      <x:c r="Q70" s="11"/>
      <x:c r="R70" s="11"/>
      <x:c r="S70" s="15" t="str">
        <x:f>IF(COUNTA(A70:R70)=0,"",IF(O70&lt;&gt;"Confirmado","",IF(AND(J70="Lineal",M70="Sí",ISNUMBER(G70),ISNUMBER(I70),ISNUMBER(K70),ISNUMBER(L70),G70&lt;=DATE('Instrucciones'!$B$5,1,1),P70=""),ROUND(MIN(I70-L70,I70*K70),2),IF(AND(J70="Manual",ISNUMBER(N70)),N70,""))))</x:f>
      </x:c>
      <x:c r="T70" s="15" t="str">
        <x:f>IF(AND(ISNUMBER(S70),ISNUMBER(L70)),ROUND(S70+L70,2),"")</x:f>
      </x:c>
      <x:c r="U70" s="15" t="str">
        <x:f>IF(AND(ISNUMBER(T70),ISNUMBER(I70)),ROUND(I70-T70,2),"")</x:f>
      </x:c>
      <x:c r="V70" s="12" t="str">
        <x:f>IF(COUNTA(A70:R70)=0,"",IF(OR(A70="",OR(ISNUMBER(FIND("*",A70)),ISNUMBER(FIND("?",A70))),COUNTIFS('Bienes'!$A$8:$A$107,A70)&lt;&gt;1,NOT(COUNTIFS('Instrucciones'!$A$15:$A$24,B70)=1),C70="",D70="",E70="",F70="",NOT(ISNUMBER(G70)),NOT(ISNUMBER(H70)),NOT(ISNUMBER(I70)),O70&lt;&gt;"Confirmado",NOT(ISNUMBER(S70)),NOT(ISNUMBER(T70))),"Revisar bien / amortización",IF(OR(H70&lt;0,I70&lt;0,L70&lt;0,S70&lt;0,U70&lt;0,AND(J70="Lineal",OR(K70&lt;0,K70&gt;1))),"Revisar valores","Revisado")))</x:f>
      </x:c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</x:row>
    <x:row r="71" ht="23" customHeight="1">
      <x:c r="A71" s="11"/>
      <x:c r="B71" s="11"/>
      <x:c r="C71" s="11"/>
      <x:c r="D71" s="11"/>
      <x:c r="E71" s="11"/>
      <x:c r="F71" s="11"/>
      <x:c r="G71" s="13"/>
      <x:c r="H71" s="14"/>
      <x:c r="I71" s="14"/>
      <x:c r="J71" s="11"/>
      <x:c r="K71" s="16"/>
      <x:c r="L71" s="14"/>
      <x:c r="M71" s="11"/>
      <x:c r="N71" s="14"/>
      <x:c r="O71" s="11"/>
      <x:c r="P71" s="13"/>
      <x:c r="Q71" s="11"/>
      <x:c r="R71" s="11"/>
      <x:c r="S71" s="15" t="str">
        <x:f>IF(COUNTA(A71:R71)=0,"",IF(O71&lt;&gt;"Confirmado","",IF(AND(J71="Lineal",M71="Sí",ISNUMBER(G71),ISNUMBER(I71),ISNUMBER(K71),ISNUMBER(L71),G71&lt;=DATE('Instrucciones'!$B$5,1,1),P71=""),ROUND(MIN(I71-L71,I71*K71),2),IF(AND(J71="Manual",ISNUMBER(N71)),N71,""))))</x:f>
      </x:c>
      <x:c r="T71" s="15" t="str">
        <x:f>IF(AND(ISNUMBER(S71),ISNUMBER(L71)),ROUND(S71+L71,2),"")</x:f>
      </x:c>
      <x:c r="U71" s="15" t="str">
        <x:f>IF(AND(ISNUMBER(T71),ISNUMBER(I71)),ROUND(I71-T71,2),"")</x:f>
      </x:c>
      <x:c r="V71" s="12" t="str">
        <x:f>IF(COUNTA(A71:R71)=0,"",IF(OR(A71="",OR(ISNUMBER(FIND("*",A71)),ISNUMBER(FIND("?",A71))),COUNTIFS('Bienes'!$A$8:$A$107,A71)&lt;&gt;1,NOT(COUNTIFS('Instrucciones'!$A$15:$A$24,B71)=1),C71="",D71="",E71="",F71="",NOT(ISNUMBER(G71)),NOT(ISNUMBER(H71)),NOT(ISNUMBER(I71)),O71&lt;&gt;"Confirmado",NOT(ISNUMBER(S71)),NOT(ISNUMBER(T71))),"Revisar bien / amortización",IF(OR(H71&lt;0,I71&lt;0,L71&lt;0,S71&lt;0,U71&lt;0,AND(J71="Lineal",OR(K71&lt;0,K71&gt;1))),"Revisar valores","Revisado")))</x:f>
      </x:c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</x:row>
    <x:row r="72" ht="23" customHeight="1">
      <x:c r="A72" s="11"/>
      <x:c r="B72" s="11"/>
      <x:c r="C72" s="11"/>
      <x:c r="D72" s="11"/>
      <x:c r="E72" s="11"/>
      <x:c r="F72" s="11"/>
      <x:c r="G72" s="13"/>
      <x:c r="H72" s="14"/>
      <x:c r="I72" s="14"/>
      <x:c r="J72" s="11"/>
      <x:c r="K72" s="16"/>
      <x:c r="L72" s="14"/>
      <x:c r="M72" s="11"/>
      <x:c r="N72" s="14"/>
      <x:c r="O72" s="11"/>
      <x:c r="P72" s="13"/>
      <x:c r="Q72" s="11"/>
      <x:c r="R72" s="11"/>
      <x:c r="S72" s="15" t="str">
        <x:f>IF(COUNTA(A72:R72)=0,"",IF(O72&lt;&gt;"Confirmado","",IF(AND(J72="Lineal",M72="Sí",ISNUMBER(G72),ISNUMBER(I72),ISNUMBER(K72),ISNUMBER(L72),G72&lt;=DATE('Instrucciones'!$B$5,1,1),P72=""),ROUND(MIN(I72-L72,I72*K72),2),IF(AND(J72="Manual",ISNUMBER(N72)),N72,""))))</x:f>
      </x:c>
      <x:c r="T72" s="15" t="str">
        <x:f>IF(AND(ISNUMBER(S72),ISNUMBER(L72)),ROUND(S72+L72,2),"")</x:f>
      </x:c>
      <x:c r="U72" s="15" t="str">
        <x:f>IF(AND(ISNUMBER(T72),ISNUMBER(I72)),ROUND(I72-T72,2),"")</x:f>
      </x:c>
      <x:c r="V72" s="12" t="str">
        <x:f>IF(COUNTA(A72:R72)=0,"",IF(OR(A72="",OR(ISNUMBER(FIND("*",A72)),ISNUMBER(FIND("?",A72))),COUNTIFS('Bienes'!$A$8:$A$107,A72)&lt;&gt;1,NOT(COUNTIFS('Instrucciones'!$A$15:$A$24,B72)=1),C72="",D72="",E72="",F72="",NOT(ISNUMBER(G72)),NOT(ISNUMBER(H72)),NOT(ISNUMBER(I72)),O72&lt;&gt;"Confirmado",NOT(ISNUMBER(S72)),NOT(ISNUMBER(T72))),"Revisar bien / amortización",IF(OR(H72&lt;0,I72&lt;0,L72&lt;0,S72&lt;0,U72&lt;0,AND(J72="Lineal",OR(K72&lt;0,K72&gt;1))),"Revisar valores","Revisado")))</x:f>
      </x:c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</x:row>
    <x:row r="73" ht="23" customHeight="1">
      <x:c r="A73" s="11"/>
      <x:c r="B73" s="11"/>
      <x:c r="C73" s="11"/>
      <x:c r="D73" s="11"/>
      <x:c r="E73" s="11"/>
      <x:c r="F73" s="11"/>
      <x:c r="G73" s="13"/>
      <x:c r="H73" s="14"/>
      <x:c r="I73" s="14"/>
      <x:c r="J73" s="11"/>
      <x:c r="K73" s="16"/>
      <x:c r="L73" s="14"/>
      <x:c r="M73" s="11"/>
      <x:c r="N73" s="14"/>
      <x:c r="O73" s="11"/>
      <x:c r="P73" s="13"/>
      <x:c r="Q73" s="11"/>
      <x:c r="R73" s="11"/>
      <x:c r="S73" s="15" t="str">
        <x:f>IF(COUNTA(A73:R73)=0,"",IF(O73&lt;&gt;"Confirmado","",IF(AND(J73="Lineal",M73="Sí",ISNUMBER(G73),ISNUMBER(I73),ISNUMBER(K73),ISNUMBER(L73),G73&lt;=DATE('Instrucciones'!$B$5,1,1),P73=""),ROUND(MIN(I73-L73,I73*K73),2),IF(AND(J73="Manual",ISNUMBER(N73)),N73,""))))</x:f>
      </x:c>
      <x:c r="T73" s="15" t="str">
        <x:f>IF(AND(ISNUMBER(S73),ISNUMBER(L73)),ROUND(S73+L73,2),"")</x:f>
      </x:c>
      <x:c r="U73" s="15" t="str">
        <x:f>IF(AND(ISNUMBER(T73),ISNUMBER(I73)),ROUND(I73-T73,2),"")</x:f>
      </x:c>
      <x:c r="V73" s="12" t="str">
        <x:f>IF(COUNTA(A73:R73)=0,"",IF(OR(A73="",OR(ISNUMBER(FIND("*",A73)),ISNUMBER(FIND("?",A73))),COUNTIFS('Bienes'!$A$8:$A$107,A73)&lt;&gt;1,NOT(COUNTIFS('Instrucciones'!$A$15:$A$24,B73)=1),C73="",D73="",E73="",F73="",NOT(ISNUMBER(G73)),NOT(ISNUMBER(H73)),NOT(ISNUMBER(I73)),O73&lt;&gt;"Confirmado",NOT(ISNUMBER(S73)),NOT(ISNUMBER(T73))),"Revisar bien / amortización",IF(OR(H73&lt;0,I73&lt;0,L73&lt;0,S73&lt;0,U73&lt;0,AND(J73="Lineal",OR(K73&lt;0,K73&gt;1))),"Revisar valores","Revisado")))</x:f>
      </x:c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</x:row>
    <x:row r="74" ht="23" customHeight="1">
      <x:c r="A74" s="11"/>
      <x:c r="B74" s="11"/>
      <x:c r="C74" s="11"/>
      <x:c r="D74" s="11"/>
      <x:c r="E74" s="11"/>
      <x:c r="F74" s="11"/>
      <x:c r="G74" s="13"/>
      <x:c r="H74" s="14"/>
      <x:c r="I74" s="14"/>
      <x:c r="J74" s="11"/>
      <x:c r="K74" s="16"/>
      <x:c r="L74" s="14"/>
      <x:c r="M74" s="11"/>
      <x:c r="N74" s="14"/>
      <x:c r="O74" s="11"/>
      <x:c r="P74" s="13"/>
      <x:c r="Q74" s="11"/>
      <x:c r="R74" s="11"/>
      <x:c r="S74" s="15" t="str">
        <x:f>IF(COUNTA(A74:R74)=0,"",IF(O74&lt;&gt;"Confirmado","",IF(AND(J74="Lineal",M74="Sí",ISNUMBER(G74),ISNUMBER(I74),ISNUMBER(K74),ISNUMBER(L74),G74&lt;=DATE('Instrucciones'!$B$5,1,1),P74=""),ROUND(MIN(I74-L74,I74*K74),2),IF(AND(J74="Manual",ISNUMBER(N74)),N74,""))))</x:f>
      </x:c>
      <x:c r="T74" s="15" t="str">
        <x:f>IF(AND(ISNUMBER(S74),ISNUMBER(L74)),ROUND(S74+L74,2),"")</x:f>
      </x:c>
      <x:c r="U74" s="15" t="str">
        <x:f>IF(AND(ISNUMBER(T74),ISNUMBER(I74)),ROUND(I74-T74,2),"")</x:f>
      </x:c>
      <x:c r="V74" s="12" t="str">
        <x:f>IF(COUNTA(A74:R74)=0,"",IF(OR(A74="",OR(ISNUMBER(FIND("*",A74)),ISNUMBER(FIND("?",A74))),COUNTIFS('Bienes'!$A$8:$A$107,A74)&lt;&gt;1,NOT(COUNTIFS('Instrucciones'!$A$15:$A$24,B74)=1),C74="",D74="",E74="",F74="",NOT(ISNUMBER(G74)),NOT(ISNUMBER(H74)),NOT(ISNUMBER(I74)),O74&lt;&gt;"Confirmado",NOT(ISNUMBER(S74)),NOT(ISNUMBER(T74))),"Revisar bien / amortización",IF(OR(H74&lt;0,I74&lt;0,L74&lt;0,S74&lt;0,U74&lt;0,AND(J74="Lineal",OR(K74&lt;0,K74&gt;1))),"Revisar valores","Revisado")))</x:f>
      </x:c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</x:row>
    <x:row r="75" ht="23" customHeight="1">
      <x:c r="A75" s="11"/>
      <x:c r="B75" s="11"/>
      <x:c r="C75" s="11"/>
      <x:c r="D75" s="11"/>
      <x:c r="E75" s="11"/>
      <x:c r="F75" s="11"/>
      <x:c r="G75" s="13"/>
      <x:c r="H75" s="14"/>
      <x:c r="I75" s="14"/>
      <x:c r="J75" s="11"/>
      <x:c r="K75" s="16"/>
      <x:c r="L75" s="14"/>
      <x:c r="M75" s="11"/>
      <x:c r="N75" s="14"/>
      <x:c r="O75" s="11"/>
      <x:c r="P75" s="13"/>
      <x:c r="Q75" s="11"/>
      <x:c r="R75" s="11"/>
      <x:c r="S75" s="15" t="str">
        <x:f>IF(COUNTA(A75:R75)=0,"",IF(O75&lt;&gt;"Confirmado","",IF(AND(J75="Lineal",M75="Sí",ISNUMBER(G75),ISNUMBER(I75),ISNUMBER(K75),ISNUMBER(L75),G75&lt;=DATE('Instrucciones'!$B$5,1,1),P75=""),ROUND(MIN(I75-L75,I75*K75),2),IF(AND(J75="Manual",ISNUMBER(N75)),N75,""))))</x:f>
      </x:c>
      <x:c r="T75" s="15" t="str">
        <x:f>IF(AND(ISNUMBER(S75),ISNUMBER(L75)),ROUND(S75+L75,2),"")</x:f>
      </x:c>
      <x:c r="U75" s="15" t="str">
        <x:f>IF(AND(ISNUMBER(T75),ISNUMBER(I75)),ROUND(I75-T75,2),"")</x:f>
      </x:c>
      <x:c r="V75" s="12" t="str">
        <x:f>IF(COUNTA(A75:R75)=0,"",IF(OR(A75="",OR(ISNUMBER(FIND("*",A75)),ISNUMBER(FIND("?",A75))),COUNTIFS('Bienes'!$A$8:$A$107,A75)&lt;&gt;1,NOT(COUNTIFS('Instrucciones'!$A$15:$A$24,B75)=1),C75="",D75="",E75="",F75="",NOT(ISNUMBER(G75)),NOT(ISNUMBER(H75)),NOT(ISNUMBER(I75)),O75&lt;&gt;"Confirmado",NOT(ISNUMBER(S75)),NOT(ISNUMBER(T75))),"Revisar bien / amortización",IF(OR(H75&lt;0,I75&lt;0,L75&lt;0,S75&lt;0,U75&lt;0,AND(J75="Lineal",OR(K75&lt;0,K75&gt;1))),"Revisar valores","Revisado")))</x:f>
      </x:c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</x:row>
    <x:row r="76" ht="23" customHeight="1">
      <x:c r="A76" s="11"/>
      <x:c r="B76" s="11"/>
      <x:c r="C76" s="11"/>
      <x:c r="D76" s="11"/>
      <x:c r="E76" s="11"/>
      <x:c r="F76" s="11"/>
      <x:c r="G76" s="13"/>
      <x:c r="H76" s="14"/>
      <x:c r="I76" s="14"/>
      <x:c r="J76" s="11"/>
      <x:c r="K76" s="16"/>
      <x:c r="L76" s="14"/>
      <x:c r="M76" s="11"/>
      <x:c r="N76" s="14"/>
      <x:c r="O76" s="11"/>
      <x:c r="P76" s="13"/>
      <x:c r="Q76" s="11"/>
      <x:c r="R76" s="11"/>
      <x:c r="S76" s="15" t="str">
        <x:f>IF(COUNTA(A76:R76)=0,"",IF(O76&lt;&gt;"Confirmado","",IF(AND(J76="Lineal",M76="Sí",ISNUMBER(G76),ISNUMBER(I76),ISNUMBER(K76),ISNUMBER(L76),G76&lt;=DATE('Instrucciones'!$B$5,1,1),P76=""),ROUND(MIN(I76-L76,I76*K76),2),IF(AND(J76="Manual",ISNUMBER(N76)),N76,""))))</x:f>
      </x:c>
      <x:c r="T76" s="15" t="str">
        <x:f>IF(AND(ISNUMBER(S76),ISNUMBER(L76)),ROUND(S76+L76,2),"")</x:f>
      </x:c>
      <x:c r="U76" s="15" t="str">
        <x:f>IF(AND(ISNUMBER(T76),ISNUMBER(I76)),ROUND(I76-T76,2),"")</x:f>
      </x:c>
      <x:c r="V76" s="12" t="str">
        <x:f>IF(COUNTA(A76:R76)=0,"",IF(OR(A76="",OR(ISNUMBER(FIND("*",A76)),ISNUMBER(FIND("?",A76))),COUNTIFS('Bienes'!$A$8:$A$107,A76)&lt;&gt;1,NOT(COUNTIFS('Instrucciones'!$A$15:$A$24,B76)=1),C76="",D76="",E76="",F76="",NOT(ISNUMBER(G76)),NOT(ISNUMBER(H76)),NOT(ISNUMBER(I76)),O76&lt;&gt;"Confirmado",NOT(ISNUMBER(S76)),NOT(ISNUMBER(T76))),"Revisar bien / amortización",IF(OR(H76&lt;0,I76&lt;0,L76&lt;0,S76&lt;0,U76&lt;0,AND(J76="Lineal",OR(K76&lt;0,K76&gt;1))),"Revisar valores","Revisado")))</x:f>
      </x:c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</x:row>
    <x:row r="77" ht="23" customHeight="1">
      <x:c r="A77" s="11"/>
      <x:c r="B77" s="11"/>
      <x:c r="C77" s="11"/>
      <x:c r="D77" s="11"/>
      <x:c r="E77" s="11"/>
      <x:c r="F77" s="11"/>
      <x:c r="G77" s="13"/>
      <x:c r="H77" s="14"/>
      <x:c r="I77" s="14"/>
      <x:c r="J77" s="11"/>
      <x:c r="K77" s="16"/>
      <x:c r="L77" s="14"/>
      <x:c r="M77" s="11"/>
      <x:c r="N77" s="14"/>
      <x:c r="O77" s="11"/>
      <x:c r="P77" s="13"/>
      <x:c r="Q77" s="11"/>
      <x:c r="R77" s="11"/>
      <x:c r="S77" s="15" t="str">
        <x:f>IF(COUNTA(A77:R77)=0,"",IF(O77&lt;&gt;"Confirmado","",IF(AND(J77="Lineal",M77="Sí",ISNUMBER(G77),ISNUMBER(I77),ISNUMBER(K77),ISNUMBER(L77),G77&lt;=DATE('Instrucciones'!$B$5,1,1),P77=""),ROUND(MIN(I77-L77,I77*K77),2),IF(AND(J77="Manual",ISNUMBER(N77)),N77,""))))</x:f>
      </x:c>
      <x:c r="T77" s="15" t="str">
        <x:f>IF(AND(ISNUMBER(S77),ISNUMBER(L77)),ROUND(S77+L77,2),"")</x:f>
      </x:c>
      <x:c r="U77" s="15" t="str">
        <x:f>IF(AND(ISNUMBER(T77),ISNUMBER(I77)),ROUND(I77-T77,2),"")</x:f>
      </x:c>
      <x:c r="V77" s="12" t="str">
        <x:f>IF(COUNTA(A77:R77)=0,"",IF(OR(A77="",OR(ISNUMBER(FIND("*",A77)),ISNUMBER(FIND("?",A77))),COUNTIFS('Bienes'!$A$8:$A$107,A77)&lt;&gt;1,NOT(COUNTIFS('Instrucciones'!$A$15:$A$24,B77)=1),C77="",D77="",E77="",F77="",NOT(ISNUMBER(G77)),NOT(ISNUMBER(H77)),NOT(ISNUMBER(I77)),O77&lt;&gt;"Confirmado",NOT(ISNUMBER(S77)),NOT(ISNUMBER(T77))),"Revisar bien / amortización",IF(OR(H77&lt;0,I77&lt;0,L77&lt;0,S77&lt;0,U77&lt;0,AND(J77="Lineal",OR(K77&lt;0,K77&gt;1))),"Revisar valores","Revisado")))</x:f>
      </x:c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</x:row>
    <x:row r="78" ht="23" customHeight="1">
      <x:c r="A78" s="11"/>
      <x:c r="B78" s="11"/>
      <x:c r="C78" s="11"/>
      <x:c r="D78" s="11"/>
      <x:c r="E78" s="11"/>
      <x:c r="F78" s="11"/>
      <x:c r="G78" s="13"/>
      <x:c r="H78" s="14"/>
      <x:c r="I78" s="14"/>
      <x:c r="J78" s="11"/>
      <x:c r="K78" s="16"/>
      <x:c r="L78" s="14"/>
      <x:c r="M78" s="11"/>
      <x:c r="N78" s="14"/>
      <x:c r="O78" s="11"/>
      <x:c r="P78" s="13"/>
      <x:c r="Q78" s="11"/>
      <x:c r="R78" s="11"/>
      <x:c r="S78" s="15" t="str">
        <x:f>IF(COUNTA(A78:R78)=0,"",IF(O78&lt;&gt;"Confirmado","",IF(AND(J78="Lineal",M78="Sí",ISNUMBER(G78),ISNUMBER(I78),ISNUMBER(K78),ISNUMBER(L78),G78&lt;=DATE('Instrucciones'!$B$5,1,1),P78=""),ROUND(MIN(I78-L78,I78*K78),2),IF(AND(J78="Manual",ISNUMBER(N78)),N78,""))))</x:f>
      </x:c>
      <x:c r="T78" s="15" t="str">
        <x:f>IF(AND(ISNUMBER(S78),ISNUMBER(L78)),ROUND(S78+L78,2),"")</x:f>
      </x:c>
      <x:c r="U78" s="15" t="str">
        <x:f>IF(AND(ISNUMBER(T78),ISNUMBER(I78)),ROUND(I78-T78,2),"")</x:f>
      </x:c>
      <x:c r="V78" s="12" t="str">
        <x:f>IF(COUNTA(A78:R78)=0,"",IF(OR(A78="",OR(ISNUMBER(FIND("*",A78)),ISNUMBER(FIND("?",A78))),COUNTIFS('Bienes'!$A$8:$A$107,A78)&lt;&gt;1,NOT(COUNTIFS('Instrucciones'!$A$15:$A$24,B78)=1),C78="",D78="",E78="",F78="",NOT(ISNUMBER(G78)),NOT(ISNUMBER(H78)),NOT(ISNUMBER(I78)),O78&lt;&gt;"Confirmado",NOT(ISNUMBER(S78)),NOT(ISNUMBER(T78))),"Revisar bien / amortización",IF(OR(H78&lt;0,I78&lt;0,L78&lt;0,S78&lt;0,U78&lt;0,AND(J78="Lineal",OR(K78&lt;0,K78&gt;1))),"Revisar valores","Revisado")))</x:f>
      </x:c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</x:row>
    <x:row r="79" ht="23" customHeight="1">
      <x:c r="A79" s="11"/>
      <x:c r="B79" s="11"/>
      <x:c r="C79" s="11"/>
      <x:c r="D79" s="11"/>
      <x:c r="E79" s="11"/>
      <x:c r="F79" s="11"/>
      <x:c r="G79" s="13"/>
      <x:c r="H79" s="14"/>
      <x:c r="I79" s="14"/>
      <x:c r="J79" s="11"/>
      <x:c r="K79" s="16"/>
      <x:c r="L79" s="14"/>
      <x:c r="M79" s="11"/>
      <x:c r="N79" s="14"/>
      <x:c r="O79" s="11"/>
      <x:c r="P79" s="13"/>
      <x:c r="Q79" s="11"/>
      <x:c r="R79" s="11"/>
      <x:c r="S79" s="15" t="str">
        <x:f>IF(COUNTA(A79:R79)=0,"",IF(O79&lt;&gt;"Confirmado","",IF(AND(J79="Lineal",M79="Sí",ISNUMBER(G79),ISNUMBER(I79),ISNUMBER(K79),ISNUMBER(L79),G79&lt;=DATE('Instrucciones'!$B$5,1,1),P79=""),ROUND(MIN(I79-L79,I79*K79),2),IF(AND(J79="Manual",ISNUMBER(N79)),N79,""))))</x:f>
      </x:c>
      <x:c r="T79" s="15" t="str">
        <x:f>IF(AND(ISNUMBER(S79),ISNUMBER(L79)),ROUND(S79+L79,2),"")</x:f>
      </x:c>
      <x:c r="U79" s="15" t="str">
        <x:f>IF(AND(ISNUMBER(T79),ISNUMBER(I79)),ROUND(I79-T79,2),"")</x:f>
      </x:c>
      <x:c r="V79" s="12" t="str">
        <x:f>IF(COUNTA(A79:R79)=0,"",IF(OR(A79="",OR(ISNUMBER(FIND("*",A79)),ISNUMBER(FIND("?",A79))),COUNTIFS('Bienes'!$A$8:$A$107,A79)&lt;&gt;1,NOT(COUNTIFS('Instrucciones'!$A$15:$A$24,B79)=1),C79="",D79="",E79="",F79="",NOT(ISNUMBER(G79)),NOT(ISNUMBER(H79)),NOT(ISNUMBER(I79)),O79&lt;&gt;"Confirmado",NOT(ISNUMBER(S79)),NOT(ISNUMBER(T79))),"Revisar bien / amortización",IF(OR(H79&lt;0,I79&lt;0,L79&lt;0,S79&lt;0,U79&lt;0,AND(J79="Lineal",OR(K79&lt;0,K79&gt;1))),"Revisar valores","Revisado")))</x:f>
      </x:c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</x:row>
    <x:row r="80" ht="23" customHeight="1">
      <x:c r="A80" s="11"/>
      <x:c r="B80" s="11"/>
      <x:c r="C80" s="11"/>
      <x:c r="D80" s="11"/>
      <x:c r="E80" s="11"/>
      <x:c r="F80" s="11"/>
      <x:c r="G80" s="13"/>
      <x:c r="H80" s="14"/>
      <x:c r="I80" s="14"/>
      <x:c r="J80" s="11"/>
      <x:c r="K80" s="16"/>
      <x:c r="L80" s="14"/>
      <x:c r="M80" s="11"/>
      <x:c r="N80" s="14"/>
      <x:c r="O80" s="11"/>
      <x:c r="P80" s="13"/>
      <x:c r="Q80" s="11"/>
      <x:c r="R80" s="11"/>
      <x:c r="S80" s="15" t="str">
        <x:f>IF(COUNTA(A80:R80)=0,"",IF(O80&lt;&gt;"Confirmado","",IF(AND(J80="Lineal",M80="Sí",ISNUMBER(G80),ISNUMBER(I80),ISNUMBER(K80),ISNUMBER(L80),G80&lt;=DATE('Instrucciones'!$B$5,1,1),P80=""),ROUND(MIN(I80-L80,I80*K80),2),IF(AND(J80="Manual",ISNUMBER(N80)),N80,""))))</x:f>
      </x:c>
      <x:c r="T80" s="15" t="str">
        <x:f>IF(AND(ISNUMBER(S80),ISNUMBER(L80)),ROUND(S80+L80,2),"")</x:f>
      </x:c>
      <x:c r="U80" s="15" t="str">
        <x:f>IF(AND(ISNUMBER(T80),ISNUMBER(I80)),ROUND(I80-T80,2),"")</x:f>
      </x:c>
      <x:c r="V80" s="12" t="str">
        <x:f>IF(COUNTA(A80:R80)=0,"",IF(OR(A80="",OR(ISNUMBER(FIND("*",A80)),ISNUMBER(FIND("?",A80))),COUNTIFS('Bienes'!$A$8:$A$107,A80)&lt;&gt;1,NOT(COUNTIFS('Instrucciones'!$A$15:$A$24,B80)=1),C80="",D80="",E80="",F80="",NOT(ISNUMBER(G80)),NOT(ISNUMBER(H80)),NOT(ISNUMBER(I80)),O80&lt;&gt;"Confirmado",NOT(ISNUMBER(S80)),NOT(ISNUMBER(T80))),"Revisar bien / amortización",IF(OR(H80&lt;0,I80&lt;0,L80&lt;0,S80&lt;0,U80&lt;0,AND(J80="Lineal",OR(K80&lt;0,K80&gt;1))),"Revisar valores","Revisado")))</x:f>
      </x:c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</x:row>
    <x:row r="81" ht="23" customHeight="1">
      <x:c r="A81" s="11"/>
      <x:c r="B81" s="11"/>
      <x:c r="C81" s="11"/>
      <x:c r="D81" s="11"/>
      <x:c r="E81" s="11"/>
      <x:c r="F81" s="11"/>
      <x:c r="G81" s="13"/>
      <x:c r="H81" s="14"/>
      <x:c r="I81" s="14"/>
      <x:c r="J81" s="11"/>
      <x:c r="K81" s="16"/>
      <x:c r="L81" s="14"/>
      <x:c r="M81" s="11"/>
      <x:c r="N81" s="14"/>
      <x:c r="O81" s="11"/>
      <x:c r="P81" s="13"/>
      <x:c r="Q81" s="11"/>
      <x:c r="R81" s="11"/>
      <x:c r="S81" s="15" t="str">
        <x:f>IF(COUNTA(A81:R81)=0,"",IF(O81&lt;&gt;"Confirmado","",IF(AND(J81="Lineal",M81="Sí",ISNUMBER(G81),ISNUMBER(I81),ISNUMBER(K81),ISNUMBER(L81),G81&lt;=DATE('Instrucciones'!$B$5,1,1),P81=""),ROUND(MIN(I81-L81,I81*K81),2),IF(AND(J81="Manual",ISNUMBER(N81)),N81,""))))</x:f>
      </x:c>
      <x:c r="T81" s="15" t="str">
        <x:f>IF(AND(ISNUMBER(S81),ISNUMBER(L81)),ROUND(S81+L81,2),"")</x:f>
      </x:c>
      <x:c r="U81" s="15" t="str">
        <x:f>IF(AND(ISNUMBER(T81),ISNUMBER(I81)),ROUND(I81-T81,2),"")</x:f>
      </x:c>
      <x:c r="V81" s="12" t="str">
        <x:f>IF(COUNTA(A81:R81)=0,"",IF(OR(A81="",OR(ISNUMBER(FIND("*",A81)),ISNUMBER(FIND("?",A81))),COUNTIFS('Bienes'!$A$8:$A$107,A81)&lt;&gt;1,NOT(COUNTIFS('Instrucciones'!$A$15:$A$24,B81)=1),C81="",D81="",E81="",F81="",NOT(ISNUMBER(G81)),NOT(ISNUMBER(H81)),NOT(ISNUMBER(I81)),O81&lt;&gt;"Confirmado",NOT(ISNUMBER(S81)),NOT(ISNUMBER(T81))),"Revisar bien / amortización",IF(OR(H81&lt;0,I81&lt;0,L81&lt;0,S81&lt;0,U81&lt;0,AND(J81="Lineal",OR(K81&lt;0,K81&gt;1))),"Revisar valores","Revisado")))</x:f>
      </x:c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</x:row>
    <x:row r="82" ht="23" customHeight="1">
      <x:c r="A82" s="11"/>
      <x:c r="B82" s="11"/>
      <x:c r="C82" s="11"/>
      <x:c r="D82" s="11"/>
      <x:c r="E82" s="11"/>
      <x:c r="F82" s="11"/>
      <x:c r="G82" s="13"/>
      <x:c r="H82" s="14"/>
      <x:c r="I82" s="14"/>
      <x:c r="J82" s="11"/>
      <x:c r="K82" s="16"/>
      <x:c r="L82" s="14"/>
      <x:c r="M82" s="11"/>
      <x:c r="N82" s="14"/>
      <x:c r="O82" s="11"/>
      <x:c r="P82" s="13"/>
      <x:c r="Q82" s="11"/>
      <x:c r="R82" s="11"/>
      <x:c r="S82" s="15" t="str">
        <x:f>IF(COUNTA(A82:R82)=0,"",IF(O82&lt;&gt;"Confirmado","",IF(AND(J82="Lineal",M82="Sí",ISNUMBER(G82),ISNUMBER(I82),ISNUMBER(K82),ISNUMBER(L82),G82&lt;=DATE('Instrucciones'!$B$5,1,1),P82=""),ROUND(MIN(I82-L82,I82*K82),2),IF(AND(J82="Manual",ISNUMBER(N82)),N82,""))))</x:f>
      </x:c>
      <x:c r="T82" s="15" t="str">
        <x:f>IF(AND(ISNUMBER(S82),ISNUMBER(L82)),ROUND(S82+L82,2),"")</x:f>
      </x:c>
      <x:c r="U82" s="15" t="str">
        <x:f>IF(AND(ISNUMBER(T82),ISNUMBER(I82)),ROUND(I82-T82,2),"")</x:f>
      </x:c>
      <x:c r="V82" s="12" t="str">
        <x:f>IF(COUNTA(A82:R82)=0,"",IF(OR(A82="",OR(ISNUMBER(FIND("*",A82)),ISNUMBER(FIND("?",A82))),COUNTIFS('Bienes'!$A$8:$A$107,A82)&lt;&gt;1,NOT(COUNTIFS('Instrucciones'!$A$15:$A$24,B82)=1),C82="",D82="",E82="",F82="",NOT(ISNUMBER(G82)),NOT(ISNUMBER(H82)),NOT(ISNUMBER(I82)),O82&lt;&gt;"Confirmado",NOT(ISNUMBER(S82)),NOT(ISNUMBER(T82))),"Revisar bien / amortización",IF(OR(H82&lt;0,I82&lt;0,L82&lt;0,S82&lt;0,U82&lt;0,AND(J82="Lineal",OR(K82&lt;0,K82&gt;1))),"Revisar valores","Revisado")))</x:f>
      </x:c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</x:row>
    <x:row r="83" ht="23" customHeight="1">
      <x:c r="A83" s="11"/>
      <x:c r="B83" s="11"/>
      <x:c r="C83" s="11"/>
      <x:c r="D83" s="11"/>
      <x:c r="E83" s="11"/>
      <x:c r="F83" s="11"/>
      <x:c r="G83" s="13"/>
      <x:c r="H83" s="14"/>
      <x:c r="I83" s="14"/>
      <x:c r="J83" s="11"/>
      <x:c r="K83" s="16"/>
      <x:c r="L83" s="14"/>
      <x:c r="M83" s="11"/>
      <x:c r="N83" s="14"/>
      <x:c r="O83" s="11"/>
      <x:c r="P83" s="13"/>
      <x:c r="Q83" s="11"/>
      <x:c r="R83" s="11"/>
      <x:c r="S83" s="15" t="str">
        <x:f>IF(COUNTA(A83:R83)=0,"",IF(O83&lt;&gt;"Confirmado","",IF(AND(J83="Lineal",M83="Sí",ISNUMBER(G83),ISNUMBER(I83),ISNUMBER(K83),ISNUMBER(L83),G83&lt;=DATE('Instrucciones'!$B$5,1,1),P83=""),ROUND(MIN(I83-L83,I83*K83),2),IF(AND(J83="Manual",ISNUMBER(N83)),N83,""))))</x:f>
      </x:c>
      <x:c r="T83" s="15" t="str">
        <x:f>IF(AND(ISNUMBER(S83),ISNUMBER(L83)),ROUND(S83+L83,2),"")</x:f>
      </x:c>
      <x:c r="U83" s="15" t="str">
        <x:f>IF(AND(ISNUMBER(T83),ISNUMBER(I83)),ROUND(I83-T83,2),"")</x:f>
      </x:c>
      <x:c r="V83" s="12" t="str">
        <x:f>IF(COUNTA(A83:R83)=0,"",IF(OR(A83="",OR(ISNUMBER(FIND("*",A83)),ISNUMBER(FIND("?",A83))),COUNTIFS('Bienes'!$A$8:$A$107,A83)&lt;&gt;1,NOT(COUNTIFS('Instrucciones'!$A$15:$A$24,B83)=1),C83="",D83="",E83="",F83="",NOT(ISNUMBER(G83)),NOT(ISNUMBER(H83)),NOT(ISNUMBER(I83)),O83&lt;&gt;"Confirmado",NOT(ISNUMBER(S83)),NOT(ISNUMBER(T83))),"Revisar bien / amortización",IF(OR(H83&lt;0,I83&lt;0,L83&lt;0,S83&lt;0,U83&lt;0,AND(J83="Lineal",OR(K83&lt;0,K83&gt;1))),"Revisar valores","Revisado")))</x:f>
      </x:c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</x:row>
    <x:row r="84" ht="23" customHeight="1">
      <x:c r="A84" s="11"/>
      <x:c r="B84" s="11"/>
      <x:c r="C84" s="11"/>
      <x:c r="D84" s="11"/>
      <x:c r="E84" s="11"/>
      <x:c r="F84" s="11"/>
      <x:c r="G84" s="13"/>
      <x:c r="H84" s="14"/>
      <x:c r="I84" s="14"/>
      <x:c r="J84" s="11"/>
      <x:c r="K84" s="16"/>
      <x:c r="L84" s="14"/>
      <x:c r="M84" s="11"/>
      <x:c r="N84" s="14"/>
      <x:c r="O84" s="11"/>
      <x:c r="P84" s="13"/>
      <x:c r="Q84" s="11"/>
      <x:c r="R84" s="11"/>
      <x:c r="S84" s="15" t="str">
        <x:f>IF(COUNTA(A84:R84)=0,"",IF(O84&lt;&gt;"Confirmado","",IF(AND(J84="Lineal",M84="Sí",ISNUMBER(G84),ISNUMBER(I84),ISNUMBER(K84),ISNUMBER(L84),G84&lt;=DATE('Instrucciones'!$B$5,1,1),P84=""),ROUND(MIN(I84-L84,I84*K84),2),IF(AND(J84="Manual",ISNUMBER(N84)),N84,""))))</x:f>
      </x:c>
      <x:c r="T84" s="15" t="str">
        <x:f>IF(AND(ISNUMBER(S84),ISNUMBER(L84)),ROUND(S84+L84,2),"")</x:f>
      </x:c>
      <x:c r="U84" s="15" t="str">
        <x:f>IF(AND(ISNUMBER(T84),ISNUMBER(I84)),ROUND(I84-T84,2),"")</x:f>
      </x:c>
      <x:c r="V84" s="12" t="str">
        <x:f>IF(COUNTA(A84:R84)=0,"",IF(OR(A84="",OR(ISNUMBER(FIND("*",A84)),ISNUMBER(FIND("?",A84))),COUNTIFS('Bienes'!$A$8:$A$107,A84)&lt;&gt;1,NOT(COUNTIFS('Instrucciones'!$A$15:$A$24,B84)=1),C84="",D84="",E84="",F84="",NOT(ISNUMBER(G84)),NOT(ISNUMBER(H84)),NOT(ISNUMBER(I84)),O84&lt;&gt;"Confirmado",NOT(ISNUMBER(S84)),NOT(ISNUMBER(T84))),"Revisar bien / amortización",IF(OR(H84&lt;0,I84&lt;0,L84&lt;0,S84&lt;0,U84&lt;0,AND(J84="Lineal",OR(K84&lt;0,K84&gt;1))),"Revisar valores","Revisado")))</x:f>
      </x:c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</x:row>
    <x:row r="85" ht="23" customHeight="1">
      <x:c r="A85" s="11"/>
      <x:c r="B85" s="11"/>
      <x:c r="C85" s="11"/>
      <x:c r="D85" s="11"/>
      <x:c r="E85" s="11"/>
      <x:c r="F85" s="11"/>
      <x:c r="G85" s="13"/>
      <x:c r="H85" s="14"/>
      <x:c r="I85" s="14"/>
      <x:c r="J85" s="11"/>
      <x:c r="K85" s="16"/>
      <x:c r="L85" s="14"/>
      <x:c r="M85" s="11"/>
      <x:c r="N85" s="14"/>
      <x:c r="O85" s="11"/>
      <x:c r="P85" s="13"/>
      <x:c r="Q85" s="11"/>
      <x:c r="R85" s="11"/>
      <x:c r="S85" s="15" t="str">
        <x:f>IF(COUNTA(A85:R85)=0,"",IF(O85&lt;&gt;"Confirmado","",IF(AND(J85="Lineal",M85="Sí",ISNUMBER(G85),ISNUMBER(I85),ISNUMBER(K85),ISNUMBER(L85),G85&lt;=DATE('Instrucciones'!$B$5,1,1),P85=""),ROUND(MIN(I85-L85,I85*K85),2),IF(AND(J85="Manual",ISNUMBER(N85)),N85,""))))</x:f>
      </x:c>
      <x:c r="T85" s="15" t="str">
        <x:f>IF(AND(ISNUMBER(S85),ISNUMBER(L85)),ROUND(S85+L85,2),"")</x:f>
      </x:c>
      <x:c r="U85" s="15" t="str">
        <x:f>IF(AND(ISNUMBER(T85),ISNUMBER(I85)),ROUND(I85-T85,2),"")</x:f>
      </x:c>
      <x:c r="V85" s="12" t="str">
        <x:f>IF(COUNTA(A85:R85)=0,"",IF(OR(A85="",OR(ISNUMBER(FIND("*",A85)),ISNUMBER(FIND("?",A85))),COUNTIFS('Bienes'!$A$8:$A$107,A85)&lt;&gt;1,NOT(COUNTIFS('Instrucciones'!$A$15:$A$24,B85)=1),C85="",D85="",E85="",F85="",NOT(ISNUMBER(G85)),NOT(ISNUMBER(H85)),NOT(ISNUMBER(I85)),O85&lt;&gt;"Confirmado",NOT(ISNUMBER(S85)),NOT(ISNUMBER(T85))),"Revisar bien / amortización",IF(OR(H85&lt;0,I85&lt;0,L85&lt;0,S85&lt;0,U85&lt;0,AND(J85="Lineal",OR(K85&lt;0,K85&gt;1))),"Revisar valores","Revisado")))</x:f>
      </x:c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</x:row>
    <x:row r="86" ht="23" customHeight="1">
      <x:c r="A86" s="11"/>
      <x:c r="B86" s="11"/>
      <x:c r="C86" s="11"/>
      <x:c r="D86" s="11"/>
      <x:c r="E86" s="11"/>
      <x:c r="F86" s="11"/>
      <x:c r="G86" s="13"/>
      <x:c r="H86" s="14"/>
      <x:c r="I86" s="14"/>
      <x:c r="J86" s="11"/>
      <x:c r="K86" s="16"/>
      <x:c r="L86" s="14"/>
      <x:c r="M86" s="11"/>
      <x:c r="N86" s="14"/>
      <x:c r="O86" s="11"/>
      <x:c r="P86" s="13"/>
      <x:c r="Q86" s="11"/>
      <x:c r="R86" s="11"/>
      <x:c r="S86" s="15" t="str">
        <x:f>IF(COUNTA(A86:R86)=0,"",IF(O86&lt;&gt;"Confirmado","",IF(AND(J86="Lineal",M86="Sí",ISNUMBER(G86),ISNUMBER(I86),ISNUMBER(K86),ISNUMBER(L86),G86&lt;=DATE('Instrucciones'!$B$5,1,1),P86=""),ROUND(MIN(I86-L86,I86*K86),2),IF(AND(J86="Manual",ISNUMBER(N86)),N86,""))))</x:f>
      </x:c>
      <x:c r="T86" s="15" t="str">
        <x:f>IF(AND(ISNUMBER(S86),ISNUMBER(L86)),ROUND(S86+L86,2),"")</x:f>
      </x:c>
      <x:c r="U86" s="15" t="str">
        <x:f>IF(AND(ISNUMBER(T86),ISNUMBER(I86)),ROUND(I86-T86,2),"")</x:f>
      </x:c>
      <x:c r="V86" s="12" t="str">
        <x:f>IF(COUNTA(A86:R86)=0,"",IF(OR(A86="",OR(ISNUMBER(FIND("*",A86)),ISNUMBER(FIND("?",A86))),COUNTIFS('Bienes'!$A$8:$A$107,A86)&lt;&gt;1,NOT(COUNTIFS('Instrucciones'!$A$15:$A$24,B86)=1),C86="",D86="",E86="",F86="",NOT(ISNUMBER(G86)),NOT(ISNUMBER(H86)),NOT(ISNUMBER(I86)),O86&lt;&gt;"Confirmado",NOT(ISNUMBER(S86)),NOT(ISNUMBER(T86))),"Revisar bien / amortización",IF(OR(H86&lt;0,I86&lt;0,L86&lt;0,S86&lt;0,U86&lt;0,AND(J86="Lineal",OR(K86&lt;0,K86&gt;1))),"Revisar valores","Revisado")))</x:f>
      </x:c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</x:row>
    <x:row r="87" ht="23" customHeight="1">
      <x:c r="A87" s="11"/>
      <x:c r="B87" s="11"/>
      <x:c r="C87" s="11"/>
      <x:c r="D87" s="11"/>
      <x:c r="E87" s="11"/>
      <x:c r="F87" s="11"/>
      <x:c r="G87" s="13"/>
      <x:c r="H87" s="14"/>
      <x:c r="I87" s="14"/>
      <x:c r="J87" s="11"/>
      <x:c r="K87" s="16"/>
      <x:c r="L87" s="14"/>
      <x:c r="M87" s="11"/>
      <x:c r="N87" s="14"/>
      <x:c r="O87" s="11"/>
      <x:c r="P87" s="13"/>
      <x:c r="Q87" s="11"/>
      <x:c r="R87" s="11"/>
      <x:c r="S87" s="15" t="str">
        <x:f>IF(COUNTA(A87:R87)=0,"",IF(O87&lt;&gt;"Confirmado","",IF(AND(J87="Lineal",M87="Sí",ISNUMBER(G87),ISNUMBER(I87),ISNUMBER(K87),ISNUMBER(L87),G87&lt;=DATE('Instrucciones'!$B$5,1,1),P87=""),ROUND(MIN(I87-L87,I87*K87),2),IF(AND(J87="Manual",ISNUMBER(N87)),N87,""))))</x:f>
      </x:c>
      <x:c r="T87" s="15" t="str">
        <x:f>IF(AND(ISNUMBER(S87),ISNUMBER(L87)),ROUND(S87+L87,2),"")</x:f>
      </x:c>
      <x:c r="U87" s="15" t="str">
        <x:f>IF(AND(ISNUMBER(T87),ISNUMBER(I87)),ROUND(I87-T87,2),"")</x:f>
      </x:c>
      <x:c r="V87" s="12" t="str">
        <x:f>IF(COUNTA(A87:R87)=0,"",IF(OR(A87="",OR(ISNUMBER(FIND("*",A87)),ISNUMBER(FIND("?",A87))),COUNTIFS('Bienes'!$A$8:$A$107,A87)&lt;&gt;1,NOT(COUNTIFS('Instrucciones'!$A$15:$A$24,B87)=1),C87="",D87="",E87="",F87="",NOT(ISNUMBER(G87)),NOT(ISNUMBER(H87)),NOT(ISNUMBER(I87)),O87&lt;&gt;"Confirmado",NOT(ISNUMBER(S87)),NOT(ISNUMBER(T87))),"Revisar bien / amortización",IF(OR(H87&lt;0,I87&lt;0,L87&lt;0,S87&lt;0,U87&lt;0,AND(J87="Lineal",OR(K87&lt;0,K87&gt;1))),"Revisar valores","Revisado")))</x:f>
      </x:c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</x:row>
    <x:row r="88" ht="23" customHeight="1">
      <x:c r="A88" s="11"/>
      <x:c r="B88" s="11"/>
      <x:c r="C88" s="11"/>
      <x:c r="D88" s="11"/>
      <x:c r="E88" s="11"/>
      <x:c r="F88" s="11"/>
      <x:c r="G88" s="13"/>
      <x:c r="H88" s="14"/>
      <x:c r="I88" s="14"/>
      <x:c r="J88" s="11"/>
      <x:c r="K88" s="16"/>
      <x:c r="L88" s="14"/>
      <x:c r="M88" s="11"/>
      <x:c r="N88" s="14"/>
      <x:c r="O88" s="11"/>
      <x:c r="P88" s="13"/>
      <x:c r="Q88" s="11"/>
      <x:c r="R88" s="11"/>
      <x:c r="S88" s="15" t="str">
        <x:f>IF(COUNTA(A88:R88)=0,"",IF(O88&lt;&gt;"Confirmado","",IF(AND(J88="Lineal",M88="Sí",ISNUMBER(G88),ISNUMBER(I88),ISNUMBER(K88),ISNUMBER(L88),G88&lt;=DATE('Instrucciones'!$B$5,1,1),P88=""),ROUND(MIN(I88-L88,I88*K88),2),IF(AND(J88="Manual",ISNUMBER(N88)),N88,""))))</x:f>
      </x:c>
      <x:c r="T88" s="15" t="str">
        <x:f>IF(AND(ISNUMBER(S88),ISNUMBER(L88)),ROUND(S88+L88,2),"")</x:f>
      </x:c>
      <x:c r="U88" s="15" t="str">
        <x:f>IF(AND(ISNUMBER(T88),ISNUMBER(I88)),ROUND(I88-T88,2),"")</x:f>
      </x:c>
      <x:c r="V88" s="12" t="str">
        <x:f>IF(COUNTA(A88:R88)=0,"",IF(OR(A88="",OR(ISNUMBER(FIND("*",A88)),ISNUMBER(FIND("?",A88))),COUNTIFS('Bienes'!$A$8:$A$107,A88)&lt;&gt;1,NOT(COUNTIFS('Instrucciones'!$A$15:$A$24,B88)=1),C88="",D88="",E88="",F88="",NOT(ISNUMBER(G88)),NOT(ISNUMBER(H88)),NOT(ISNUMBER(I88)),O88&lt;&gt;"Confirmado",NOT(ISNUMBER(S88)),NOT(ISNUMBER(T88))),"Revisar bien / amortización",IF(OR(H88&lt;0,I88&lt;0,L88&lt;0,S88&lt;0,U88&lt;0,AND(J88="Lineal",OR(K88&lt;0,K88&gt;1))),"Revisar valores","Revisado")))</x:f>
      </x:c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</x:row>
    <x:row r="89" ht="23" customHeight="1">
      <x:c r="A89" s="11"/>
      <x:c r="B89" s="11"/>
      <x:c r="C89" s="11"/>
      <x:c r="D89" s="11"/>
      <x:c r="E89" s="11"/>
      <x:c r="F89" s="11"/>
      <x:c r="G89" s="13"/>
      <x:c r="H89" s="14"/>
      <x:c r="I89" s="14"/>
      <x:c r="J89" s="11"/>
      <x:c r="K89" s="16"/>
      <x:c r="L89" s="14"/>
      <x:c r="M89" s="11"/>
      <x:c r="N89" s="14"/>
      <x:c r="O89" s="11"/>
      <x:c r="P89" s="13"/>
      <x:c r="Q89" s="11"/>
      <x:c r="R89" s="11"/>
      <x:c r="S89" s="15" t="str">
        <x:f>IF(COUNTA(A89:R89)=0,"",IF(O89&lt;&gt;"Confirmado","",IF(AND(J89="Lineal",M89="Sí",ISNUMBER(G89),ISNUMBER(I89),ISNUMBER(K89),ISNUMBER(L89),G89&lt;=DATE('Instrucciones'!$B$5,1,1),P89=""),ROUND(MIN(I89-L89,I89*K89),2),IF(AND(J89="Manual",ISNUMBER(N89)),N89,""))))</x:f>
      </x:c>
      <x:c r="T89" s="15" t="str">
        <x:f>IF(AND(ISNUMBER(S89),ISNUMBER(L89)),ROUND(S89+L89,2),"")</x:f>
      </x:c>
      <x:c r="U89" s="15" t="str">
        <x:f>IF(AND(ISNUMBER(T89),ISNUMBER(I89)),ROUND(I89-T89,2),"")</x:f>
      </x:c>
      <x:c r="V89" s="12" t="str">
        <x:f>IF(COUNTA(A89:R89)=0,"",IF(OR(A89="",OR(ISNUMBER(FIND("*",A89)),ISNUMBER(FIND("?",A89))),COUNTIFS('Bienes'!$A$8:$A$107,A89)&lt;&gt;1,NOT(COUNTIFS('Instrucciones'!$A$15:$A$24,B89)=1),C89="",D89="",E89="",F89="",NOT(ISNUMBER(G89)),NOT(ISNUMBER(H89)),NOT(ISNUMBER(I89)),O89&lt;&gt;"Confirmado",NOT(ISNUMBER(S89)),NOT(ISNUMBER(T89))),"Revisar bien / amortización",IF(OR(H89&lt;0,I89&lt;0,L89&lt;0,S89&lt;0,U89&lt;0,AND(J89="Lineal",OR(K89&lt;0,K89&gt;1))),"Revisar valores","Revisado")))</x:f>
      </x:c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</x:row>
    <x:row r="90" ht="23" customHeight="1">
      <x:c r="A90" s="11"/>
      <x:c r="B90" s="11"/>
      <x:c r="C90" s="11"/>
      <x:c r="D90" s="11"/>
      <x:c r="E90" s="11"/>
      <x:c r="F90" s="11"/>
      <x:c r="G90" s="13"/>
      <x:c r="H90" s="14"/>
      <x:c r="I90" s="14"/>
      <x:c r="J90" s="11"/>
      <x:c r="K90" s="16"/>
      <x:c r="L90" s="14"/>
      <x:c r="M90" s="11"/>
      <x:c r="N90" s="14"/>
      <x:c r="O90" s="11"/>
      <x:c r="P90" s="13"/>
      <x:c r="Q90" s="11"/>
      <x:c r="R90" s="11"/>
      <x:c r="S90" s="15" t="str">
        <x:f>IF(COUNTA(A90:R90)=0,"",IF(O90&lt;&gt;"Confirmado","",IF(AND(J90="Lineal",M90="Sí",ISNUMBER(G90),ISNUMBER(I90),ISNUMBER(K90),ISNUMBER(L90),G90&lt;=DATE('Instrucciones'!$B$5,1,1),P90=""),ROUND(MIN(I90-L90,I90*K90),2),IF(AND(J90="Manual",ISNUMBER(N90)),N90,""))))</x:f>
      </x:c>
      <x:c r="T90" s="15" t="str">
        <x:f>IF(AND(ISNUMBER(S90),ISNUMBER(L90)),ROUND(S90+L90,2),"")</x:f>
      </x:c>
      <x:c r="U90" s="15" t="str">
        <x:f>IF(AND(ISNUMBER(T90),ISNUMBER(I90)),ROUND(I90-T90,2),"")</x:f>
      </x:c>
      <x:c r="V90" s="12" t="str">
        <x:f>IF(COUNTA(A90:R90)=0,"",IF(OR(A90="",OR(ISNUMBER(FIND("*",A90)),ISNUMBER(FIND("?",A90))),COUNTIFS('Bienes'!$A$8:$A$107,A90)&lt;&gt;1,NOT(COUNTIFS('Instrucciones'!$A$15:$A$24,B90)=1),C90="",D90="",E90="",F90="",NOT(ISNUMBER(G90)),NOT(ISNUMBER(H90)),NOT(ISNUMBER(I90)),O90&lt;&gt;"Confirmado",NOT(ISNUMBER(S90)),NOT(ISNUMBER(T90))),"Revisar bien / amortización",IF(OR(H90&lt;0,I90&lt;0,L90&lt;0,S90&lt;0,U90&lt;0,AND(J90="Lineal",OR(K90&lt;0,K90&gt;1))),"Revisar valores","Revisado")))</x:f>
      </x:c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</x:row>
    <x:row r="91" ht="23" customHeight="1">
      <x:c r="A91" s="11"/>
      <x:c r="B91" s="11"/>
      <x:c r="C91" s="11"/>
      <x:c r="D91" s="11"/>
      <x:c r="E91" s="11"/>
      <x:c r="F91" s="11"/>
      <x:c r="G91" s="13"/>
      <x:c r="H91" s="14"/>
      <x:c r="I91" s="14"/>
      <x:c r="J91" s="11"/>
      <x:c r="K91" s="16"/>
      <x:c r="L91" s="14"/>
      <x:c r="M91" s="11"/>
      <x:c r="N91" s="14"/>
      <x:c r="O91" s="11"/>
      <x:c r="P91" s="13"/>
      <x:c r="Q91" s="11"/>
      <x:c r="R91" s="11"/>
      <x:c r="S91" s="15" t="str">
        <x:f>IF(COUNTA(A91:R91)=0,"",IF(O91&lt;&gt;"Confirmado","",IF(AND(J91="Lineal",M91="Sí",ISNUMBER(G91),ISNUMBER(I91),ISNUMBER(K91),ISNUMBER(L91),G91&lt;=DATE('Instrucciones'!$B$5,1,1),P91=""),ROUND(MIN(I91-L91,I91*K91),2),IF(AND(J91="Manual",ISNUMBER(N91)),N91,""))))</x:f>
      </x:c>
      <x:c r="T91" s="15" t="str">
        <x:f>IF(AND(ISNUMBER(S91),ISNUMBER(L91)),ROUND(S91+L91,2),"")</x:f>
      </x:c>
      <x:c r="U91" s="15" t="str">
        <x:f>IF(AND(ISNUMBER(T91),ISNUMBER(I91)),ROUND(I91-T91,2),"")</x:f>
      </x:c>
      <x:c r="V91" s="12" t="str">
        <x:f>IF(COUNTA(A91:R91)=0,"",IF(OR(A91="",OR(ISNUMBER(FIND("*",A91)),ISNUMBER(FIND("?",A91))),COUNTIFS('Bienes'!$A$8:$A$107,A91)&lt;&gt;1,NOT(COUNTIFS('Instrucciones'!$A$15:$A$24,B91)=1),C91="",D91="",E91="",F91="",NOT(ISNUMBER(G91)),NOT(ISNUMBER(H91)),NOT(ISNUMBER(I91)),O91&lt;&gt;"Confirmado",NOT(ISNUMBER(S91)),NOT(ISNUMBER(T91))),"Revisar bien / amortización",IF(OR(H91&lt;0,I91&lt;0,L91&lt;0,S91&lt;0,U91&lt;0,AND(J91="Lineal",OR(K91&lt;0,K91&gt;1))),"Revisar valores","Revisado")))</x:f>
      </x:c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</x:row>
    <x:row r="92" ht="23" customHeight="1">
      <x:c r="A92" s="11"/>
      <x:c r="B92" s="11"/>
      <x:c r="C92" s="11"/>
      <x:c r="D92" s="11"/>
      <x:c r="E92" s="11"/>
      <x:c r="F92" s="11"/>
      <x:c r="G92" s="13"/>
      <x:c r="H92" s="14"/>
      <x:c r="I92" s="14"/>
      <x:c r="J92" s="11"/>
      <x:c r="K92" s="16"/>
      <x:c r="L92" s="14"/>
      <x:c r="M92" s="11"/>
      <x:c r="N92" s="14"/>
      <x:c r="O92" s="11"/>
      <x:c r="P92" s="13"/>
      <x:c r="Q92" s="11"/>
      <x:c r="R92" s="11"/>
      <x:c r="S92" s="15" t="str">
        <x:f>IF(COUNTA(A92:R92)=0,"",IF(O92&lt;&gt;"Confirmado","",IF(AND(J92="Lineal",M92="Sí",ISNUMBER(G92),ISNUMBER(I92),ISNUMBER(K92),ISNUMBER(L92),G92&lt;=DATE('Instrucciones'!$B$5,1,1),P92=""),ROUND(MIN(I92-L92,I92*K92),2),IF(AND(J92="Manual",ISNUMBER(N92)),N92,""))))</x:f>
      </x:c>
      <x:c r="T92" s="15" t="str">
        <x:f>IF(AND(ISNUMBER(S92),ISNUMBER(L92)),ROUND(S92+L92,2),"")</x:f>
      </x:c>
      <x:c r="U92" s="15" t="str">
        <x:f>IF(AND(ISNUMBER(T92),ISNUMBER(I92)),ROUND(I92-T92,2),"")</x:f>
      </x:c>
      <x:c r="V92" s="12" t="str">
        <x:f>IF(COUNTA(A92:R92)=0,"",IF(OR(A92="",OR(ISNUMBER(FIND("*",A92)),ISNUMBER(FIND("?",A92))),COUNTIFS('Bienes'!$A$8:$A$107,A92)&lt;&gt;1,NOT(COUNTIFS('Instrucciones'!$A$15:$A$24,B92)=1),C92="",D92="",E92="",F92="",NOT(ISNUMBER(G92)),NOT(ISNUMBER(H92)),NOT(ISNUMBER(I92)),O92&lt;&gt;"Confirmado",NOT(ISNUMBER(S92)),NOT(ISNUMBER(T92))),"Revisar bien / amortización",IF(OR(H92&lt;0,I92&lt;0,L92&lt;0,S92&lt;0,U92&lt;0,AND(J92="Lineal",OR(K92&lt;0,K92&gt;1))),"Revisar valores","Revisado")))</x:f>
      </x:c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</x:row>
    <x:row r="93" ht="23" customHeight="1">
      <x:c r="A93" s="11"/>
      <x:c r="B93" s="11"/>
      <x:c r="C93" s="11"/>
      <x:c r="D93" s="11"/>
      <x:c r="E93" s="11"/>
      <x:c r="F93" s="11"/>
      <x:c r="G93" s="13"/>
      <x:c r="H93" s="14"/>
      <x:c r="I93" s="14"/>
      <x:c r="J93" s="11"/>
      <x:c r="K93" s="16"/>
      <x:c r="L93" s="14"/>
      <x:c r="M93" s="11"/>
      <x:c r="N93" s="14"/>
      <x:c r="O93" s="11"/>
      <x:c r="P93" s="13"/>
      <x:c r="Q93" s="11"/>
      <x:c r="R93" s="11"/>
      <x:c r="S93" s="15" t="str">
        <x:f>IF(COUNTA(A93:R93)=0,"",IF(O93&lt;&gt;"Confirmado","",IF(AND(J93="Lineal",M93="Sí",ISNUMBER(G93),ISNUMBER(I93),ISNUMBER(K93),ISNUMBER(L93),G93&lt;=DATE('Instrucciones'!$B$5,1,1),P93=""),ROUND(MIN(I93-L93,I93*K93),2),IF(AND(J93="Manual",ISNUMBER(N93)),N93,""))))</x:f>
      </x:c>
      <x:c r="T93" s="15" t="str">
        <x:f>IF(AND(ISNUMBER(S93),ISNUMBER(L93)),ROUND(S93+L93,2),"")</x:f>
      </x:c>
      <x:c r="U93" s="15" t="str">
        <x:f>IF(AND(ISNUMBER(T93),ISNUMBER(I93)),ROUND(I93-T93,2),"")</x:f>
      </x:c>
      <x:c r="V93" s="12" t="str">
        <x:f>IF(COUNTA(A93:R93)=0,"",IF(OR(A93="",OR(ISNUMBER(FIND("*",A93)),ISNUMBER(FIND("?",A93))),COUNTIFS('Bienes'!$A$8:$A$107,A93)&lt;&gt;1,NOT(COUNTIFS('Instrucciones'!$A$15:$A$24,B93)=1),C93="",D93="",E93="",F93="",NOT(ISNUMBER(G93)),NOT(ISNUMBER(H93)),NOT(ISNUMBER(I93)),O93&lt;&gt;"Confirmado",NOT(ISNUMBER(S93)),NOT(ISNUMBER(T93))),"Revisar bien / amortización",IF(OR(H93&lt;0,I93&lt;0,L93&lt;0,S93&lt;0,U93&lt;0,AND(J93="Lineal",OR(K93&lt;0,K93&gt;1))),"Revisar valores","Revisado")))</x:f>
      </x:c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</x:row>
    <x:row r="94" ht="23" customHeight="1">
      <x:c r="A94" s="11"/>
      <x:c r="B94" s="11"/>
      <x:c r="C94" s="11"/>
      <x:c r="D94" s="11"/>
      <x:c r="E94" s="11"/>
      <x:c r="F94" s="11"/>
      <x:c r="G94" s="13"/>
      <x:c r="H94" s="14"/>
      <x:c r="I94" s="14"/>
      <x:c r="J94" s="11"/>
      <x:c r="K94" s="16"/>
      <x:c r="L94" s="14"/>
      <x:c r="M94" s="11"/>
      <x:c r="N94" s="14"/>
      <x:c r="O94" s="11"/>
      <x:c r="P94" s="13"/>
      <x:c r="Q94" s="11"/>
      <x:c r="R94" s="11"/>
      <x:c r="S94" s="15" t="str">
        <x:f>IF(COUNTA(A94:R94)=0,"",IF(O94&lt;&gt;"Confirmado","",IF(AND(J94="Lineal",M94="Sí",ISNUMBER(G94),ISNUMBER(I94),ISNUMBER(K94),ISNUMBER(L94),G94&lt;=DATE('Instrucciones'!$B$5,1,1),P94=""),ROUND(MIN(I94-L94,I94*K94),2),IF(AND(J94="Manual",ISNUMBER(N94)),N94,""))))</x:f>
      </x:c>
      <x:c r="T94" s="15" t="str">
        <x:f>IF(AND(ISNUMBER(S94),ISNUMBER(L94)),ROUND(S94+L94,2),"")</x:f>
      </x:c>
      <x:c r="U94" s="15" t="str">
        <x:f>IF(AND(ISNUMBER(T94),ISNUMBER(I94)),ROUND(I94-T94,2),"")</x:f>
      </x:c>
      <x:c r="V94" s="12" t="str">
        <x:f>IF(COUNTA(A94:R94)=0,"",IF(OR(A94="",OR(ISNUMBER(FIND("*",A94)),ISNUMBER(FIND("?",A94))),COUNTIFS('Bienes'!$A$8:$A$107,A94)&lt;&gt;1,NOT(COUNTIFS('Instrucciones'!$A$15:$A$24,B94)=1),C94="",D94="",E94="",F94="",NOT(ISNUMBER(G94)),NOT(ISNUMBER(H94)),NOT(ISNUMBER(I94)),O94&lt;&gt;"Confirmado",NOT(ISNUMBER(S94)),NOT(ISNUMBER(T94))),"Revisar bien / amortización",IF(OR(H94&lt;0,I94&lt;0,L94&lt;0,S94&lt;0,U94&lt;0,AND(J94="Lineal",OR(K94&lt;0,K94&gt;1))),"Revisar valores","Revisado")))</x:f>
      </x:c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</x:row>
    <x:row r="95" ht="23" customHeight="1">
      <x:c r="A95" s="11"/>
      <x:c r="B95" s="11"/>
      <x:c r="C95" s="11"/>
      <x:c r="D95" s="11"/>
      <x:c r="E95" s="11"/>
      <x:c r="F95" s="11"/>
      <x:c r="G95" s="13"/>
      <x:c r="H95" s="14"/>
      <x:c r="I95" s="14"/>
      <x:c r="J95" s="11"/>
      <x:c r="K95" s="16"/>
      <x:c r="L95" s="14"/>
      <x:c r="M95" s="11"/>
      <x:c r="N95" s="14"/>
      <x:c r="O95" s="11"/>
      <x:c r="P95" s="13"/>
      <x:c r="Q95" s="11"/>
      <x:c r="R95" s="11"/>
      <x:c r="S95" s="15" t="str">
        <x:f>IF(COUNTA(A95:R95)=0,"",IF(O95&lt;&gt;"Confirmado","",IF(AND(J95="Lineal",M95="Sí",ISNUMBER(G95),ISNUMBER(I95),ISNUMBER(K95),ISNUMBER(L95),G95&lt;=DATE('Instrucciones'!$B$5,1,1),P95=""),ROUND(MIN(I95-L95,I95*K95),2),IF(AND(J95="Manual",ISNUMBER(N95)),N95,""))))</x:f>
      </x:c>
      <x:c r="T95" s="15" t="str">
        <x:f>IF(AND(ISNUMBER(S95),ISNUMBER(L95)),ROUND(S95+L95,2),"")</x:f>
      </x:c>
      <x:c r="U95" s="15" t="str">
        <x:f>IF(AND(ISNUMBER(T95),ISNUMBER(I95)),ROUND(I95-T95,2),"")</x:f>
      </x:c>
      <x:c r="V95" s="12" t="str">
        <x:f>IF(COUNTA(A95:R95)=0,"",IF(OR(A95="",OR(ISNUMBER(FIND("*",A95)),ISNUMBER(FIND("?",A95))),COUNTIFS('Bienes'!$A$8:$A$107,A95)&lt;&gt;1,NOT(COUNTIFS('Instrucciones'!$A$15:$A$24,B95)=1),C95="",D95="",E95="",F95="",NOT(ISNUMBER(G95)),NOT(ISNUMBER(H95)),NOT(ISNUMBER(I95)),O95&lt;&gt;"Confirmado",NOT(ISNUMBER(S95)),NOT(ISNUMBER(T95))),"Revisar bien / amortización",IF(OR(H95&lt;0,I95&lt;0,L95&lt;0,S95&lt;0,U95&lt;0,AND(J95="Lineal",OR(K95&lt;0,K95&gt;1))),"Revisar valores","Revisado")))</x:f>
      </x:c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</x:row>
    <x:row r="96" ht="23" customHeight="1">
      <x:c r="A96" s="11"/>
      <x:c r="B96" s="11"/>
      <x:c r="C96" s="11"/>
      <x:c r="D96" s="11"/>
      <x:c r="E96" s="11"/>
      <x:c r="F96" s="11"/>
      <x:c r="G96" s="13"/>
      <x:c r="H96" s="14"/>
      <x:c r="I96" s="14"/>
      <x:c r="J96" s="11"/>
      <x:c r="K96" s="16"/>
      <x:c r="L96" s="14"/>
      <x:c r="M96" s="11"/>
      <x:c r="N96" s="14"/>
      <x:c r="O96" s="11"/>
      <x:c r="P96" s="13"/>
      <x:c r="Q96" s="11"/>
      <x:c r="R96" s="11"/>
      <x:c r="S96" s="15" t="str">
        <x:f>IF(COUNTA(A96:R96)=0,"",IF(O96&lt;&gt;"Confirmado","",IF(AND(J96="Lineal",M96="Sí",ISNUMBER(G96),ISNUMBER(I96),ISNUMBER(K96),ISNUMBER(L96),G96&lt;=DATE('Instrucciones'!$B$5,1,1),P96=""),ROUND(MIN(I96-L96,I96*K96),2),IF(AND(J96="Manual",ISNUMBER(N96)),N96,""))))</x:f>
      </x:c>
      <x:c r="T96" s="15" t="str">
        <x:f>IF(AND(ISNUMBER(S96),ISNUMBER(L96)),ROUND(S96+L96,2),"")</x:f>
      </x:c>
      <x:c r="U96" s="15" t="str">
        <x:f>IF(AND(ISNUMBER(T96),ISNUMBER(I96)),ROUND(I96-T96,2),"")</x:f>
      </x:c>
      <x:c r="V96" s="12" t="str">
        <x:f>IF(COUNTA(A96:R96)=0,"",IF(OR(A96="",OR(ISNUMBER(FIND("*",A96)),ISNUMBER(FIND("?",A96))),COUNTIFS('Bienes'!$A$8:$A$107,A96)&lt;&gt;1,NOT(COUNTIFS('Instrucciones'!$A$15:$A$24,B96)=1),C96="",D96="",E96="",F96="",NOT(ISNUMBER(G96)),NOT(ISNUMBER(H96)),NOT(ISNUMBER(I96)),O96&lt;&gt;"Confirmado",NOT(ISNUMBER(S96)),NOT(ISNUMBER(T96))),"Revisar bien / amortización",IF(OR(H96&lt;0,I96&lt;0,L96&lt;0,S96&lt;0,U96&lt;0,AND(J96="Lineal",OR(K96&lt;0,K96&gt;1))),"Revisar valores","Revisado")))</x:f>
      </x:c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</x:row>
    <x:row r="97" ht="23" customHeight="1">
      <x:c r="A97" s="11"/>
      <x:c r="B97" s="11"/>
      <x:c r="C97" s="11"/>
      <x:c r="D97" s="11"/>
      <x:c r="E97" s="11"/>
      <x:c r="F97" s="11"/>
      <x:c r="G97" s="13"/>
      <x:c r="H97" s="14"/>
      <x:c r="I97" s="14"/>
      <x:c r="J97" s="11"/>
      <x:c r="K97" s="16"/>
      <x:c r="L97" s="14"/>
      <x:c r="M97" s="11"/>
      <x:c r="N97" s="14"/>
      <x:c r="O97" s="11"/>
      <x:c r="P97" s="13"/>
      <x:c r="Q97" s="11"/>
      <x:c r="R97" s="11"/>
      <x:c r="S97" s="15" t="str">
        <x:f>IF(COUNTA(A97:R97)=0,"",IF(O97&lt;&gt;"Confirmado","",IF(AND(J97="Lineal",M97="Sí",ISNUMBER(G97),ISNUMBER(I97),ISNUMBER(K97),ISNUMBER(L97),G97&lt;=DATE('Instrucciones'!$B$5,1,1),P97=""),ROUND(MIN(I97-L97,I97*K97),2),IF(AND(J97="Manual",ISNUMBER(N97)),N97,""))))</x:f>
      </x:c>
      <x:c r="T97" s="15" t="str">
        <x:f>IF(AND(ISNUMBER(S97),ISNUMBER(L97)),ROUND(S97+L97,2),"")</x:f>
      </x:c>
      <x:c r="U97" s="15" t="str">
        <x:f>IF(AND(ISNUMBER(T97),ISNUMBER(I97)),ROUND(I97-T97,2),"")</x:f>
      </x:c>
      <x:c r="V97" s="12" t="str">
        <x:f>IF(COUNTA(A97:R97)=0,"",IF(OR(A97="",OR(ISNUMBER(FIND("*",A97)),ISNUMBER(FIND("?",A97))),COUNTIFS('Bienes'!$A$8:$A$107,A97)&lt;&gt;1,NOT(COUNTIFS('Instrucciones'!$A$15:$A$24,B97)=1),C97="",D97="",E97="",F97="",NOT(ISNUMBER(G97)),NOT(ISNUMBER(H97)),NOT(ISNUMBER(I97)),O97&lt;&gt;"Confirmado",NOT(ISNUMBER(S97)),NOT(ISNUMBER(T97))),"Revisar bien / amortización",IF(OR(H97&lt;0,I97&lt;0,L97&lt;0,S97&lt;0,U97&lt;0,AND(J97="Lineal",OR(K97&lt;0,K97&gt;1))),"Revisar valores","Revisado")))</x:f>
      </x:c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</x:row>
    <x:row r="98" ht="23" customHeight="1">
      <x:c r="A98" s="11"/>
      <x:c r="B98" s="11"/>
      <x:c r="C98" s="11"/>
      <x:c r="D98" s="11"/>
      <x:c r="E98" s="11"/>
      <x:c r="F98" s="11"/>
      <x:c r="G98" s="13"/>
      <x:c r="H98" s="14"/>
      <x:c r="I98" s="14"/>
      <x:c r="J98" s="11"/>
      <x:c r="K98" s="16"/>
      <x:c r="L98" s="14"/>
      <x:c r="M98" s="11"/>
      <x:c r="N98" s="14"/>
      <x:c r="O98" s="11"/>
      <x:c r="P98" s="13"/>
      <x:c r="Q98" s="11"/>
      <x:c r="R98" s="11"/>
      <x:c r="S98" s="15" t="str">
        <x:f>IF(COUNTA(A98:R98)=0,"",IF(O98&lt;&gt;"Confirmado","",IF(AND(J98="Lineal",M98="Sí",ISNUMBER(G98),ISNUMBER(I98),ISNUMBER(K98),ISNUMBER(L98),G98&lt;=DATE('Instrucciones'!$B$5,1,1),P98=""),ROUND(MIN(I98-L98,I98*K98),2),IF(AND(J98="Manual",ISNUMBER(N98)),N98,""))))</x:f>
      </x:c>
      <x:c r="T98" s="15" t="str">
        <x:f>IF(AND(ISNUMBER(S98),ISNUMBER(L98)),ROUND(S98+L98,2),"")</x:f>
      </x:c>
      <x:c r="U98" s="15" t="str">
        <x:f>IF(AND(ISNUMBER(T98),ISNUMBER(I98)),ROUND(I98-T98,2),"")</x:f>
      </x:c>
      <x:c r="V98" s="12" t="str">
        <x:f>IF(COUNTA(A98:R98)=0,"",IF(OR(A98="",OR(ISNUMBER(FIND("*",A98)),ISNUMBER(FIND("?",A98))),COUNTIFS('Bienes'!$A$8:$A$107,A98)&lt;&gt;1,NOT(COUNTIFS('Instrucciones'!$A$15:$A$24,B98)=1),C98="",D98="",E98="",F98="",NOT(ISNUMBER(G98)),NOT(ISNUMBER(H98)),NOT(ISNUMBER(I98)),O98&lt;&gt;"Confirmado",NOT(ISNUMBER(S98)),NOT(ISNUMBER(T98))),"Revisar bien / amortización",IF(OR(H98&lt;0,I98&lt;0,L98&lt;0,S98&lt;0,U98&lt;0,AND(J98="Lineal",OR(K98&lt;0,K98&gt;1))),"Revisar valores","Revisado")))</x:f>
      </x:c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</x:row>
    <x:row r="99" ht="23" customHeight="1">
      <x:c r="A99" s="11"/>
      <x:c r="B99" s="11"/>
      <x:c r="C99" s="11"/>
      <x:c r="D99" s="11"/>
      <x:c r="E99" s="11"/>
      <x:c r="F99" s="11"/>
      <x:c r="G99" s="13"/>
      <x:c r="H99" s="14"/>
      <x:c r="I99" s="14"/>
      <x:c r="J99" s="11"/>
      <x:c r="K99" s="16"/>
      <x:c r="L99" s="14"/>
      <x:c r="M99" s="11"/>
      <x:c r="N99" s="14"/>
      <x:c r="O99" s="11"/>
      <x:c r="P99" s="13"/>
      <x:c r="Q99" s="11"/>
      <x:c r="R99" s="11"/>
      <x:c r="S99" s="15" t="str">
        <x:f>IF(COUNTA(A99:R99)=0,"",IF(O99&lt;&gt;"Confirmado","",IF(AND(J99="Lineal",M99="Sí",ISNUMBER(G99),ISNUMBER(I99),ISNUMBER(K99),ISNUMBER(L99),G99&lt;=DATE('Instrucciones'!$B$5,1,1),P99=""),ROUND(MIN(I99-L99,I99*K99),2),IF(AND(J99="Manual",ISNUMBER(N99)),N99,""))))</x:f>
      </x:c>
      <x:c r="T99" s="15" t="str">
        <x:f>IF(AND(ISNUMBER(S99),ISNUMBER(L99)),ROUND(S99+L99,2),"")</x:f>
      </x:c>
      <x:c r="U99" s="15" t="str">
        <x:f>IF(AND(ISNUMBER(T99),ISNUMBER(I99)),ROUND(I99-T99,2),"")</x:f>
      </x:c>
      <x:c r="V99" s="12" t="str">
        <x:f>IF(COUNTA(A99:R99)=0,"",IF(OR(A99="",OR(ISNUMBER(FIND("*",A99)),ISNUMBER(FIND("?",A99))),COUNTIFS('Bienes'!$A$8:$A$107,A99)&lt;&gt;1,NOT(COUNTIFS('Instrucciones'!$A$15:$A$24,B99)=1),C99="",D99="",E99="",F99="",NOT(ISNUMBER(G99)),NOT(ISNUMBER(H99)),NOT(ISNUMBER(I99)),O99&lt;&gt;"Confirmado",NOT(ISNUMBER(S99)),NOT(ISNUMBER(T99))),"Revisar bien / amortización",IF(OR(H99&lt;0,I99&lt;0,L99&lt;0,S99&lt;0,U99&lt;0,AND(J99="Lineal",OR(K99&lt;0,K99&gt;1))),"Revisar valores","Revisado")))</x:f>
      </x:c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</x:row>
    <x:row r="100" ht="23" customHeight="1">
      <x:c r="A100" s="11"/>
      <x:c r="B100" s="11"/>
      <x:c r="C100" s="11"/>
      <x:c r="D100" s="11"/>
      <x:c r="E100" s="11"/>
      <x:c r="F100" s="11"/>
      <x:c r="G100" s="13"/>
      <x:c r="H100" s="14"/>
      <x:c r="I100" s="14"/>
      <x:c r="J100" s="11"/>
      <x:c r="K100" s="16"/>
      <x:c r="L100" s="14"/>
      <x:c r="M100" s="11"/>
      <x:c r="N100" s="14"/>
      <x:c r="O100" s="11"/>
      <x:c r="P100" s="13"/>
      <x:c r="Q100" s="11"/>
      <x:c r="R100" s="11"/>
      <x:c r="S100" s="15" t="str">
        <x:f>IF(COUNTA(A100:R100)=0,"",IF(O100&lt;&gt;"Confirmado","",IF(AND(J100="Lineal",M100="Sí",ISNUMBER(G100),ISNUMBER(I100),ISNUMBER(K100),ISNUMBER(L100),G100&lt;=DATE('Instrucciones'!$B$5,1,1),P100=""),ROUND(MIN(I100-L100,I100*K100),2),IF(AND(J100="Manual",ISNUMBER(N100)),N100,""))))</x:f>
      </x:c>
      <x:c r="T100" s="15" t="str">
        <x:f>IF(AND(ISNUMBER(S100),ISNUMBER(L100)),ROUND(S100+L100,2),"")</x:f>
      </x:c>
      <x:c r="U100" s="15" t="str">
        <x:f>IF(AND(ISNUMBER(T100),ISNUMBER(I100)),ROUND(I100-T100,2),"")</x:f>
      </x:c>
      <x:c r="V100" s="12" t="str">
        <x:f>IF(COUNTA(A100:R100)=0,"",IF(OR(A100="",OR(ISNUMBER(FIND("*",A100)),ISNUMBER(FIND("?",A100))),COUNTIFS('Bienes'!$A$8:$A$107,A100)&lt;&gt;1,NOT(COUNTIFS('Instrucciones'!$A$15:$A$24,B100)=1),C100="",D100="",E100="",F100="",NOT(ISNUMBER(G100)),NOT(ISNUMBER(H100)),NOT(ISNUMBER(I100)),O100&lt;&gt;"Confirmado",NOT(ISNUMBER(S100)),NOT(ISNUMBER(T100))),"Revisar bien / amortización",IF(OR(H100&lt;0,I100&lt;0,L100&lt;0,S100&lt;0,U100&lt;0,AND(J100="Lineal",OR(K100&lt;0,K100&gt;1))),"Revisar valores","Revisado")))</x:f>
      </x:c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</x:row>
    <x:row r="101" ht="23" customHeight="1">
      <x:c r="A101" s="11"/>
      <x:c r="B101" s="11"/>
      <x:c r="C101" s="11"/>
      <x:c r="D101" s="11"/>
      <x:c r="E101" s="11"/>
      <x:c r="F101" s="11"/>
      <x:c r="G101" s="13"/>
      <x:c r="H101" s="14"/>
      <x:c r="I101" s="14"/>
      <x:c r="J101" s="11"/>
      <x:c r="K101" s="16"/>
      <x:c r="L101" s="14"/>
      <x:c r="M101" s="11"/>
      <x:c r="N101" s="14"/>
      <x:c r="O101" s="11"/>
      <x:c r="P101" s="13"/>
      <x:c r="Q101" s="11"/>
      <x:c r="R101" s="11"/>
      <x:c r="S101" s="15" t="str">
        <x:f>IF(COUNTA(A101:R101)=0,"",IF(O101&lt;&gt;"Confirmado","",IF(AND(J101="Lineal",M101="Sí",ISNUMBER(G101),ISNUMBER(I101),ISNUMBER(K101),ISNUMBER(L101),G101&lt;=DATE('Instrucciones'!$B$5,1,1),P101=""),ROUND(MIN(I101-L101,I101*K101),2),IF(AND(J101="Manual",ISNUMBER(N101)),N101,""))))</x:f>
      </x:c>
      <x:c r="T101" s="15" t="str">
        <x:f>IF(AND(ISNUMBER(S101),ISNUMBER(L101)),ROUND(S101+L101,2),"")</x:f>
      </x:c>
      <x:c r="U101" s="15" t="str">
        <x:f>IF(AND(ISNUMBER(T101),ISNUMBER(I101)),ROUND(I101-T101,2),"")</x:f>
      </x:c>
      <x:c r="V101" s="12" t="str">
        <x:f>IF(COUNTA(A101:R101)=0,"",IF(OR(A101="",OR(ISNUMBER(FIND("*",A101)),ISNUMBER(FIND("?",A101))),COUNTIFS('Bienes'!$A$8:$A$107,A101)&lt;&gt;1,NOT(COUNTIFS('Instrucciones'!$A$15:$A$24,B101)=1),C101="",D101="",E101="",F101="",NOT(ISNUMBER(G101)),NOT(ISNUMBER(H101)),NOT(ISNUMBER(I101)),O101&lt;&gt;"Confirmado",NOT(ISNUMBER(S101)),NOT(ISNUMBER(T101))),"Revisar bien / amortización",IF(OR(H101&lt;0,I101&lt;0,L101&lt;0,S101&lt;0,U101&lt;0,AND(J101="Lineal",OR(K101&lt;0,K101&gt;1))),"Revisar valores","Revisado")))</x:f>
      </x:c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</x:row>
    <x:row r="102" ht="23" customHeight="1">
      <x:c r="A102" s="11"/>
      <x:c r="B102" s="11"/>
      <x:c r="C102" s="11"/>
      <x:c r="D102" s="11"/>
      <x:c r="E102" s="11"/>
      <x:c r="F102" s="11"/>
      <x:c r="G102" s="13"/>
      <x:c r="H102" s="14"/>
      <x:c r="I102" s="14"/>
      <x:c r="J102" s="11"/>
      <x:c r="K102" s="16"/>
      <x:c r="L102" s="14"/>
      <x:c r="M102" s="11"/>
      <x:c r="N102" s="14"/>
      <x:c r="O102" s="11"/>
      <x:c r="P102" s="13"/>
      <x:c r="Q102" s="11"/>
      <x:c r="R102" s="11"/>
      <x:c r="S102" s="15" t="str">
        <x:f>IF(COUNTA(A102:R102)=0,"",IF(O102&lt;&gt;"Confirmado","",IF(AND(J102="Lineal",M102="Sí",ISNUMBER(G102),ISNUMBER(I102),ISNUMBER(K102),ISNUMBER(L102),G102&lt;=DATE('Instrucciones'!$B$5,1,1),P102=""),ROUND(MIN(I102-L102,I102*K102),2),IF(AND(J102="Manual",ISNUMBER(N102)),N102,""))))</x:f>
      </x:c>
      <x:c r="T102" s="15" t="str">
        <x:f>IF(AND(ISNUMBER(S102),ISNUMBER(L102)),ROUND(S102+L102,2),"")</x:f>
      </x:c>
      <x:c r="U102" s="15" t="str">
        <x:f>IF(AND(ISNUMBER(T102),ISNUMBER(I102)),ROUND(I102-T102,2),"")</x:f>
      </x:c>
      <x:c r="V102" s="12" t="str">
        <x:f>IF(COUNTA(A102:R102)=0,"",IF(OR(A102="",OR(ISNUMBER(FIND("*",A102)),ISNUMBER(FIND("?",A102))),COUNTIFS('Bienes'!$A$8:$A$107,A102)&lt;&gt;1,NOT(COUNTIFS('Instrucciones'!$A$15:$A$24,B102)=1),C102="",D102="",E102="",F102="",NOT(ISNUMBER(G102)),NOT(ISNUMBER(H102)),NOT(ISNUMBER(I102)),O102&lt;&gt;"Confirmado",NOT(ISNUMBER(S102)),NOT(ISNUMBER(T102))),"Revisar bien / amortización",IF(OR(H102&lt;0,I102&lt;0,L102&lt;0,S102&lt;0,U102&lt;0,AND(J102="Lineal",OR(K102&lt;0,K102&gt;1))),"Revisar valores","Revisado")))</x:f>
      </x:c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</x:row>
    <x:row r="103" ht="23" customHeight="1">
      <x:c r="A103" s="11"/>
      <x:c r="B103" s="11"/>
      <x:c r="C103" s="11"/>
      <x:c r="D103" s="11"/>
      <x:c r="E103" s="11"/>
      <x:c r="F103" s="11"/>
      <x:c r="G103" s="13"/>
      <x:c r="H103" s="14"/>
      <x:c r="I103" s="14"/>
      <x:c r="J103" s="11"/>
      <x:c r="K103" s="16"/>
      <x:c r="L103" s="14"/>
      <x:c r="M103" s="11"/>
      <x:c r="N103" s="14"/>
      <x:c r="O103" s="11"/>
      <x:c r="P103" s="13"/>
      <x:c r="Q103" s="11"/>
      <x:c r="R103" s="11"/>
      <x:c r="S103" s="15" t="str">
        <x:f>IF(COUNTA(A103:R103)=0,"",IF(O103&lt;&gt;"Confirmado","",IF(AND(J103="Lineal",M103="Sí",ISNUMBER(G103),ISNUMBER(I103),ISNUMBER(K103),ISNUMBER(L103),G103&lt;=DATE('Instrucciones'!$B$5,1,1),P103=""),ROUND(MIN(I103-L103,I103*K103),2),IF(AND(J103="Manual",ISNUMBER(N103)),N103,""))))</x:f>
      </x:c>
      <x:c r="T103" s="15" t="str">
        <x:f>IF(AND(ISNUMBER(S103),ISNUMBER(L103)),ROUND(S103+L103,2),"")</x:f>
      </x:c>
      <x:c r="U103" s="15" t="str">
        <x:f>IF(AND(ISNUMBER(T103),ISNUMBER(I103)),ROUND(I103-T103,2),"")</x:f>
      </x:c>
      <x:c r="V103" s="12" t="str">
        <x:f>IF(COUNTA(A103:R103)=0,"",IF(OR(A103="",OR(ISNUMBER(FIND("*",A103)),ISNUMBER(FIND("?",A103))),COUNTIFS('Bienes'!$A$8:$A$107,A103)&lt;&gt;1,NOT(COUNTIFS('Instrucciones'!$A$15:$A$24,B103)=1),C103="",D103="",E103="",F103="",NOT(ISNUMBER(G103)),NOT(ISNUMBER(H103)),NOT(ISNUMBER(I103)),O103&lt;&gt;"Confirmado",NOT(ISNUMBER(S103)),NOT(ISNUMBER(T103))),"Revisar bien / amortización",IF(OR(H103&lt;0,I103&lt;0,L103&lt;0,S103&lt;0,U103&lt;0,AND(J103="Lineal",OR(K103&lt;0,K103&gt;1))),"Revisar valores","Revisado")))</x:f>
      </x:c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</x:row>
    <x:row r="104" ht="23" customHeight="1">
      <x:c r="A104" s="11"/>
      <x:c r="B104" s="11"/>
      <x:c r="C104" s="11"/>
      <x:c r="D104" s="11"/>
      <x:c r="E104" s="11"/>
      <x:c r="F104" s="11"/>
      <x:c r="G104" s="13"/>
      <x:c r="H104" s="14"/>
      <x:c r="I104" s="14"/>
      <x:c r="J104" s="11"/>
      <x:c r="K104" s="16"/>
      <x:c r="L104" s="14"/>
      <x:c r="M104" s="11"/>
      <x:c r="N104" s="14"/>
      <x:c r="O104" s="11"/>
      <x:c r="P104" s="13"/>
      <x:c r="Q104" s="11"/>
      <x:c r="R104" s="11"/>
      <x:c r="S104" s="15" t="str">
        <x:f>IF(COUNTA(A104:R104)=0,"",IF(O104&lt;&gt;"Confirmado","",IF(AND(J104="Lineal",M104="Sí",ISNUMBER(G104),ISNUMBER(I104),ISNUMBER(K104),ISNUMBER(L104),G104&lt;=DATE('Instrucciones'!$B$5,1,1),P104=""),ROUND(MIN(I104-L104,I104*K104),2),IF(AND(J104="Manual",ISNUMBER(N104)),N104,""))))</x:f>
      </x:c>
      <x:c r="T104" s="15" t="str">
        <x:f>IF(AND(ISNUMBER(S104),ISNUMBER(L104)),ROUND(S104+L104,2),"")</x:f>
      </x:c>
      <x:c r="U104" s="15" t="str">
        <x:f>IF(AND(ISNUMBER(T104),ISNUMBER(I104)),ROUND(I104-T104,2),"")</x:f>
      </x:c>
      <x:c r="V104" s="12" t="str">
        <x:f>IF(COUNTA(A104:R104)=0,"",IF(OR(A104="",OR(ISNUMBER(FIND("*",A104)),ISNUMBER(FIND("?",A104))),COUNTIFS('Bienes'!$A$8:$A$107,A104)&lt;&gt;1,NOT(COUNTIFS('Instrucciones'!$A$15:$A$24,B104)=1),C104="",D104="",E104="",F104="",NOT(ISNUMBER(G104)),NOT(ISNUMBER(H104)),NOT(ISNUMBER(I104)),O104&lt;&gt;"Confirmado",NOT(ISNUMBER(S104)),NOT(ISNUMBER(T104))),"Revisar bien / amortización",IF(OR(H104&lt;0,I104&lt;0,L104&lt;0,S104&lt;0,U104&lt;0,AND(J104="Lineal",OR(K104&lt;0,K104&gt;1))),"Revisar valores","Revisado")))</x:f>
      </x:c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</x:row>
    <x:row r="105" ht="23" customHeight="1">
      <x:c r="A105" s="11"/>
      <x:c r="B105" s="11"/>
      <x:c r="C105" s="11"/>
      <x:c r="D105" s="11"/>
      <x:c r="E105" s="11"/>
      <x:c r="F105" s="11"/>
      <x:c r="G105" s="13"/>
      <x:c r="H105" s="14"/>
      <x:c r="I105" s="14"/>
      <x:c r="J105" s="11"/>
      <x:c r="K105" s="16"/>
      <x:c r="L105" s="14"/>
      <x:c r="M105" s="11"/>
      <x:c r="N105" s="14"/>
      <x:c r="O105" s="11"/>
      <x:c r="P105" s="13"/>
      <x:c r="Q105" s="11"/>
      <x:c r="R105" s="11"/>
      <x:c r="S105" s="15" t="str">
        <x:f>IF(COUNTA(A105:R105)=0,"",IF(O105&lt;&gt;"Confirmado","",IF(AND(J105="Lineal",M105="Sí",ISNUMBER(G105),ISNUMBER(I105),ISNUMBER(K105),ISNUMBER(L105),G105&lt;=DATE('Instrucciones'!$B$5,1,1),P105=""),ROUND(MIN(I105-L105,I105*K105),2),IF(AND(J105="Manual",ISNUMBER(N105)),N105,""))))</x:f>
      </x:c>
      <x:c r="T105" s="15" t="str">
        <x:f>IF(AND(ISNUMBER(S105),ISNUMBER(L105)),ROUND(S105+L105,2),"")</x:f>
      </x:c>
      <x:c r="U105" s="15" t="str">
        <x:f>IF(AND(ISNUMBER(T105),ISNUMBER(I105)),ROUND(I105-T105,2),"")</x:f>
      </x:c>
      <x:c r="V105" s="12" t="str">
        <x:f>IF(COUNTA(A105:R105)=0,"",IF(OR(A105="",OR(ISNUMBER(FIND("*",A105)),ISNUMBER(FIND("?",A105))),COUNTIFS('Bienes'!$A$8:$A$107,A105)&lt;&gt;1,NOT(COUNTIFS('Instrucciones'!$A$15:$A$24,B105)=1),C105="",D105="",E105="",F105="",NOT(ISNUMBER(G105)),NOT(ISNUMBER(H105)),NOT(ISNUMBER(I105)),O105&lt;&gt;"Confirmado",NOT(ISNUMBER(S105)),NOT(ISNUMBER(T105))),"Revisar bien / amortización",IF(OR(H105&lt;0,I105&lt;0,L105&lt;0,S105&lt;0,U105&lt;0,AND(J105="Lineal",OR(K105&lt;0,K105&gt;1))),"Revisar valores","Revisado")))</x:f>
      </x:c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</x:row>
    <x:row r="106" ht="23" customHeight="1">
      <x:c r="A106" s="11"/>
      <x:c r="B106" s="11"/>
      <x:c r="C106" s="11"/>
      <x:c r="D106" s="11"/>
      <x:c r="E106" s="11"/>
      <x:c r="F106" s="11"/>
      <x:c r="G106" s="13"/>
      <x:c r="H106" s="14"/>
      <x:c r="I106" s="14"/>
      <x:c r="J106" s="11"/>
      <x:c r="K106" s="16"/>
      <x:c r="L106" s="14"/>
      <x:c r="M106" s="11"/>
      <x:c r="N106" s="14"/>
      <x:c r="O106" s="11"/>
      <x:c r="P106" s="13"/>
      <x:c r="Q106" s="11"/>
      <x:c r="R106" s="11"/>
      <x:c r="S106" s="15" t="str">
        <x:f>IF(COUNTA(A106:R106)=0,"",IF(O106&lt;&gt;"Confirmado","",IF(AND(J106="Lineal",M106="Sí",ISNUMBER(G106),ISNUMBER(I106),ISNUMBER(K106),ISNUMBER(L106),G106&lt;=DATE('Instrucciones'!$B$5,1,1),P106=""),ROUND(MIN(I106-L106,I106*K106),2),IF(AND(J106="Manual",ISNUMBER(N106)),N106,""))))</x:f>
      </x:c>
      <x:c r="T106" s="15" t="str">
        <x:f>IF(AND(ISNUMBER(S106),ISNUMBER(L106)),ROUND(S106+L106,2),"")</x:f>
      </x:c>
      <x:c r="U106" s="15" t="str">
        <x:f>IF(AND(ISNUMBER(T106),ISNUMBER(I106)),ROUND(I106-T106,2),"")</x:f>
      </x:c>
      <x:c r="V106" s="12" t="str">
        <x:f>IF(COUNTA(A106:R106)=0,"",IF(OR(A106="",OR(ISNUMBER(FIND("*",A106)),ISNUMBER(FIND("?",A106))),COUNTIFS('Bienes'!$A$8:$A$107,A106)&lt;&gt;1,NOT(COUNTIFS('Instrucciones'!$A$15:$A$24,B106)=1),C106="",D106="",E106="",F106="",NOT(ISNUMBER(G106)),NOT(ISNUMBER(H106)),NOT(ISNUMBER(I106)),O106&lt;&gt;"Confirmado",NOT(ISNUMBER(S106)),NOT(ISNUMBER(T106))),"Revisar bien / amortización",IF(OR(H106&lt;0,I106&lt;0,L106&lt;0,S106&lt;0,U106&lt;0,AND(J106="Lineal",OR(K106&lt;0,K106&gt;1))),"Revisar valores","Revisado")))</x:f>
      </x:c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</x:row>
    <x:row r="107" ht="23" customHeight="1">
      <x:c r="A107" s="11"/>
      <x:c r="B107" s="11"/>
      <x:c r="C107" s="11"/>
      <x:c r="D107" s="11"/>
      <x:c r="E107" s="11"/>
      <x:c r="F107" s="11"/>
      <x:c r="G107" s="13"/>
      <x:c r="H107" s="14"/>
      <x:c r="I107" s="14"/>
      <x:c r="J107" s="11"/>
      <x:c r="K107" s="16"/>
      <x:c r="L107" s="14"/>
      <x:c r="M107" s="11"/>
      <x:c r="N107" s="14"/>
      <x:c r="O107" s="11"/>
      <x:c r="P107" s="13"/>
      <x:c r="Q107" s="11"/>
      <x:c r="R107" s="11"/>
      <x:c r="S107" s="15" t="str">
        <x:f>IF(COUNTA(A107:R107)=0,"",IF(O107&lt;&gt;"Confirmado","",IF(AND(J107="Lineal",M107="Sí",ISNUMBER(G107),ISNUMBER(I107),ISNUMBER(K107),ISNUMBER(L107),G107&lt;=DATE('Instrucciones'!$B$5,1,1),P107=""),ROUND(MIN(I107-L107,I107*K107),2),IF(AND(J107="Manual",ISNUMBER(N107)),N107,""))))</x:f>
      </x:c>
      <x:c r="T107" s="15" t="str">
        <x:f>IF(AND(ISNUMBER(S107),ISNUMBER(L107)),ROUND(S107+L107,2),"")</x:f>
      </x:c>
      <x:c r="U107" s="15" t="str">
        <x:f>IF(AND(ISNUMBER(T107),ISNUMBER(I107)),ROUND(I107-T107,2),"")</x:f>
      </x:c>
      <x:c r="V107" s="12" t="str">
        <x:f>IF(COUNTA(A107:R107)=0,"",IF(OR(A107="",OR(ISNUMBER(FIND("*",A107)),ISNUMBER(FIND("?",A107))),COUNTIFS('Bienes'!$A$8:$A$107,A107)&lt;&gt;1,NOT(COUNTIFS('Instrucciones'!$A$15:$A$24,B107)=1),C107="",D107="",E107="",F107="",NOT(ISNUMBER(G107)),NOT(ISNUMBER(H107)),NOT(ISNUMBER(I107)),O107&lt;&gt;"Confirmado",NOT(ISNUMBER(S107)),NOT(ISNUMBER(T107))),"Revisar bien / amortización",IF(OR(H107&lt;0,I107&lt;0,L107&lt;0,S107&lt;0,U107&lt;0,AND(J107="Lineal",OR(K107&lt;0,K107&gt;1))),"Revisar valores","Revisado")))</x:f>
      </x:c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</x:row>
  </x:sheetData>
  <x:conditionalFormatting sqref="V8:V107">
    <x:cfRule type="expression" dxfId="11" priority="1">
      <x:formula>AND(V8&lt;&gt;"",V8&lt;&gt;"Revisado")</x:formula>
    </x:cfRule>
  </x:conditionalFormatting>
  <x:dataValidations count="3">
    <x:dataValidation type="list" sqref="J8:J107">
      <x:formula1>"Lineal,Manual"</x:formula1>
    </x:dataValidation>
    <x:dataValidation type="list" sqref="M8:M107">
      <x:formula1>"Sí,No"</x:formula1>
    </x:dataValidation>
    <x:dataValidation type="list" sqref="O8:O107">
      <x:formula1>"Pendiente,Confirmado"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c8c16c2a75c49ad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30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3" t="str">
        <x:v>Provisiones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 t="str">
        <x:v>Amarillo: escribe. Gris: fórmula. Ejemplos ficticios precargados; lee Instrucciones antes de sustituirlos.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3" customHeight="1">
      <x:c r="A5" s="2" t="str">
        <x:v>100 filas disponibles (8–107). No escribas fuera de la tabla ni borres las columnas grises.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46" customHeight="1">
      <x:c r="A7" s="8" t="str">
        <x:v>ID anotación</x:v>
      </x:c>
      <x:c r="B7" s="8" t="str">
        <x:v>Actividad ID</x:v>
      </x:c>
      <x:c r="C7" s="8" t="str">
        <x:v>Naturaleza</x:v>
      </x:c>
      <x:c r="D7" s="8" t="str">
        <x:v>Fecha</x:v>
      </x:c>
      <x:c r="E7" s="8" t="str">
        <x:v>Importe EUR</x:v>
      </x:c>
      <x:c r="F7" s="8" t="str">
        <x:v>Contraparte</x:v>
      </x:c>
      <x:c r="G7" s="8" t="str">
        <x:v>NIF contraparte</x:v>
      </x:c>
      <x:c r="H7" s="8" t="str">
        <x:v>Factura / número</x:v>
      </x:c>
      <x:c r="I7" s="8" t="str">
        <x:v>Justificante</x:v>
      </x:c>
      <x:c r="J7" s="8" t="str">
        <x:v>Revisión</x:v>
      </x:c>
      <x:c r="K7" s="8" t="str">
        <x:v>Notas</x:v>
      </x:c>
      <x:c r="L7" s="8" t="str">
        <x:v>Datos anotación</x:v>
      </x:c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</x:row>
    <x:row r="8" ht="23" customHeight="1">
      <x:c r="A8" s="11" t="str">
        <x:v>PR1</x:v>
      </x:c>
      <x:c r="B8" s="11" t="str">
        <x:v>ACT1</x:v>
      </x:c>
      <x:c r="C8" s="11" t="str">
        <x:v>Pendiente</x:v>
      </x:c>
      <x:c r="D8" s="13" t="n">
        <x:v>46143</x:v>
      </x:c>
      <x:c r="E8" s="14" t="n">
        <x:v>75</x:v>
      </x:c>
      <x:c r="F8" s="11" t="str">
        <x:v>Cliente ficticio</x:v>
      </x:c>
      <x:c r="G8" s="11" t="str">
        <x:v>FICTICIO-NO-VALIDO</x:v>
      </x:c>
      <x:c r="H8" s="11" t="str">
        <x:v>REF-FICTICIA</x:v>
      </x:c>
      <x:c r="I8" s="11" t="str">
        <x:v>JUST-FICTICIO</x:v>
      </x:c>
      <x:c r="J8" s="11" t="str">
        <x:v>Pendiente</x:v>
      </x:c>
      <x:c r="K8" s="11" t="str">
        <x:v>Naturaleza pendiente</x:v>
      </x:c>
      <x:c r="L8" s="12" t="str">
        <x:f>IF(COUNTA(A8:K8)=0,"",IF(OR(A8="",OR(ISNUMBER(FIND("*",A8)),ISNUMBER(FIND("?",A8))),COUNTIFS('Provisiones'!$A$8:$A$107,A8)&lt;&gt;1,NOT(COUNTIFS('Instrucciones'!$A$15:$A$24,B8)=1),NOT(OR(C8="Provisión",C8="Suplido")),NOT(ISNUMBER(D8)),NOT(ISNUMBER(E8)),F8="",G8="",H8="",I8="",J8&lt;&gt;"Confirmado"),"Completar / revisar","Revisado"))</x:f>
        <x:v>Completar / revisar</x:v>
      </x:c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</x:row>
    <x:row r="9" ht="23" customHeight="1">
      <x:c r="A9" s="11"/>
      <x:c r="B9" s="11"/>
      <x:c r="C9" s="11"/>
      <x:c r="D9" s="13"/>
      <x:c r="E9" s="14"/>
      <x:c r="F9" s="11"/>
      <x:c r="G9" s="11"/>
      <x:c r="H9" s="11"/>
      <x:c r="I9" s="11"/>
      <x:c r="J9" s="11"/>
      <x:c r="K9" s="11"/>
      <x:c r="L9" s="12" t="str">
        <x:f>IF(COUNTA(A9:K9)=0,"",IF(OR(A9="",OR(ISNUMBER(FIND("*",A9)),ISNUMBER(FIND("?",A9))),COUNTIFS('Provisiones'!$A$8:$A$107,A9)&lt;&gt;1,NOT(COUNTIFS('Instrucciones'!$A$15:$A$24,B9)=1),NOT(OR(C9="Provisión",C9="Suplido")),NOT(ISNUMBER(D9)),NOT(ISNUMBER(E9)),F9="",G9="",H9="",I9="",J9&lt;&gt;"Confirmado"),"Completar / revisar","Revisado"))</x:f>
      </x:c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</x:row>
    <x:row r="10" ht="23" customHeight="1">
      <x:c r="A10" s="11"/>
      <x:c r="B10" s="11"/>
      <x:c r="C10" s="11"/>
      <x:c r="D10" s="13"/>
      <x:c r="E10" s="14"/>
      <x:c r="F10" s="11"/>
      <x:c r="G10" s="11"/>
      <x:c r="H10" s="11"/>
      <x:c r="I10" s="11"/>
      <x:c r="J10" s="11"/>
      <x:c r="K10" s="11"/>
      <x:c r="L10" s="12" t="str">
        <x:f>IF(COUNTA(A10:K10)=0,"",IF(OR(A10="",OR(ISNUMBER(FIND("*",A10)),ISNUMBER(FIND("?",A10))),COUNTIFS('Provisiones'!$A$8:$A$107,A10)&lt;&gt;1,NOT(COUNTIFS('Instrucciones'!$A$15:$A$24,B10)=1),NOT(OR(C10="Provisión",C10="Suplido")),NOT(ISNUMBER(D10)),NOT(ISNUMBER(E10)),F10="",G10="",H10="",I10="",J10&lt;&gt;"Confirmado"),"Completar / revisar","Revisado"))</x:f>
      </x:c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</x:row>
    <x:row r="11" ht="23" customHeight="1">
      <x:c r="A11" s="11"/>
      <x:c r="B11" s="11"/>
      <x:c r="C11" s="11"/>
      <x:c r="D11" s="13"/>
      <x:c r="E11" s="14"/>
      <x:c r="F11" s="11"/>
      <x:c r="G11" s="11"/>
      <x:c r="H11" s="11"/>
      <x:c r="I11" s="11"/>
      <x:c r="J11" s="11"/>
      <x:c r="K11" s="11"/>
      <x:c r="L11" s="12" t="str">
        <x:f>IF(COUNTA(A11:K11)=0,"",IF(OR(A11="",OR(ISNUMBER(FIND("*",A11)),ISNUMBER(FIND("?",A11))),COUNTIFS('Provisiones'!$A$8:$A$107,A11)&lt;&gt;1,NOT(COUNTIFS('Instrucciones'!$A$15:$A$24,B11)=1),NOT(OR(C11="Provisión",C11="Suplido")),NOT(ISNUMBER(D11)),NOT(ISNUMBER(E11)),F11="",G11="",H11="",I11="",J11&lt;&gt;"Confirmado"),"Completar / revisar","Revisado"))</x:f>
      </x:c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</x:row>
    <x:row r="12" ht="23" customHeight="1">
      <x:c r="A12" s="11"/>
      <x:c r="B12" s="11"/>
      <x:c r="C12" s="11"/>
      <x:c r="D12" s="13"/>
      <x:c r="E12" s="14"/>
      <x:c r="F12" s="11"/>
      <x:c r="G12" s="11"/>
      <x:c r="H12" s="11"/>
      <x:c r="I12" s="11"/>
      <x:c r="J12" s="11"/>
      <x:c r="K12" s="11"/>
      <x:c r="L12" s="12" t="str">
        <x:f>IF(COUNTA(A12:K12)=0,"",IF(OR(A12="",OR(ISNUMBER(FIND("*",A12)),ISNUMBER(FIND("?",A12))),COUNTIFS('Provisiones'!$A$8:$A$107,A12)&lt;&gt;1,NOT(COUNTIFS('Instrucciones'!$A$15:$A$24,B12)=1),NOT(OR(C12="Provisión",C12="Suplido")),NOT(ISNUMBER(D12)),NOT(ISNUMBER(E12)),F12="",G12="",H12="",I12="",J12&lt;&gt;"Confirmado"),"Completar / revisar","Revisado"))</x:f>
      </x:c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</x:row>
    <x:row r="13" ht="23" customHeight="1">
      <x:c r="A13" s="11"/>
      <x:c r="B13" s="11"/>
      <x:c r="C13" s="11"/>
      <x:c r="D13" s="13"/>
      <x:c r="E13" s="14"/>
      <x:c r="F13" s="11"/>
      <x:c r="G13" s="11"/>
      <x:c r="H13" s="11"/>
      <x:c r="I13" s="11"/>
      <x:c r="J13" s="11"/>
      <x:c r="K13" s="11"/>
      <x:c r="L13" s="12" t="str">
        <x:f>IF(COUNTA(A13:K13)=0,"",IF(OR(A13="",OR(ISNUMBER(FIND("*",A13)),ISNUMBER(FIND("?",A13))),COUNTIFS('Provisiones'!$A$8:$A$107,A13)&lt;&gt;1,NOT(COUNTIFS('Instrucciones'!$A$15:$A$24,B13)=1),NOT(OR(C13="Provisión",C13="Suplido")),NOT(ISNUMBER(D13)),NOT(ISNUMBER(E13)),F13="",G13="",H13="",I13="",J13&lt;&gt;"Confirmado"),"Completar / revisar","Revisado"))</x:f>
      </x:c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23" customHeight="1">
      <x:c r="A14" s="11"/>
      <x:c r="B14" s="11"/>
      <x:c r="C14" s="11"/>
      <x:c r="D14" s="13"/>
      <x:c r="E14" s="14"/>
      <x:c r="F14" s="11"/>
      <x:c r="G14" s="11"/>
      <x:c r="H14" s="11"/>
      <x:c r="I14" s="11"/>
      <x:c r="J14" s="11"/>
      <x:c r="K14" s="11"/>
      <x:c r="L14" s="12" t="str">
        <x:f>IF(COUNTA(A14:K14)=0,"",IF(OR(A14="",OR(ISNUMBER(FIND("*",A14)),ISNUMBER(FIND("?",A14))),COUNTIFS('Provisiones'!$A$8:$A$107,A14)&lt;&gt;1,NOT(COUNTIFS('Instrucciones'!$A$15:$A$24,B14)=1),NOT(OR(C14="Provisión",C14="Suplido")),NOT(ISNUMBER(D14)),NOT(ISNUMBER(E14)),F14="",G14="",H14="",I14="",J14&lt;&gt;"Confirmado"),"Completar / revisar","Revisado"))</x:f>
      </x:c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23" customHeight="1">
      <x:c r="A15" s="11"/>
      <x:c r="B15" s="11"/>
      <x:c r="C15" s="11"/>
      <x:c r="D15" s="13"/>
      <x:c r="E15" s="14"/>
      <x:c r="F15" s="11"/>
      <x:c r="G15" s="11"/>
      <x:c r="H15" s="11"/>
      <x:c r="I15" s="11"/>
      <x:c r="J15" s="11"/>
      <x:c r="K15" s="11"/>
      <x:c r="L15" s="12" t="str">
        <x:f>IF(COUNTA(A15:K15)=0,"",IF(OR(A15="",OR(ISNUMBER(FIND("*",A15)),ISNUMBER(FIND("?",A15))),COUNTIFS('Provisiones'!$A$8:$A$107,A15)&lt;&gt;1,NOT(COUNTIFS('Instrucciones'!$A$15:$A$24,B15)=1),NOT(OR(C15="Provisión",C15="Suplido")),NOT(ISNUMBER(D15)),NOT(ISNUMBER(E15)),F15="",G15="",H15="",I15="",J15&lt;&gt;"Confirmado"),"Completar / revisar","Revisado"))</x:f>
      </x:c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</x:row>
    <x:row r="16" ht="23" customHeight="1">
      <x:c r="A16" s="11"/>
      <x:c r="B16" s="11"/>
      <x:c r="C16" s="11"/>
      <x:c r="D16" s="13"/>
      <x:c r="E16" s="14"/>
      <x:c r="F16" s="11"/>
      <x:c r="G16" s="11"/>
      <x:c r="H16" s="11"/>
      <x:c r="I16" s="11"/>
      <x:c r="J16" s="11"/>
      <x:c r="K16" s="11"/>
      <x:c r="L16" s="12" t="str">
        <x:f>IF(COUNTA(A16:K16)=0,"",IF(OR(A16="",OR(ISNUMBER(FIND("*",A16)),ISNUMBER(FIND("?",A16))),COUNTIFS('Provisiones'!$A$8:$A$107,A16)&lt;&gt;1,NOT(COUNTIFS('Instrucciones'!$A$15:$A$24,B16)=1),NOT(OR(C16="Provisión",C16="Suplido")),NOT(ISNUMBER(D16)),NOT(ISNUMBER(E16)),F16="",G16="",H16="",I16="",J16&lt;&gt;"Confirmado"),"Completar / revisar","Revisado"))</x:f>
      </x:c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</x:row>
    <x:row r="17" ht="23" customHeight="1">
      <x:c r="A17" s="11"/>
      <x:c r="B17" s="11"/>
      <x:c r="C17" s="11"/>
      <x:c r="D17" s="13"/>
      <x:c r="E17" s="14"/>
      <x:c r="F17" s="11"/>
      <x:c r="G17" s="11"/>
      <x:c r="H17" s="11"/>
      <x:c r="I17" s="11"/>
      <x:c r="J17" s="11"/>
      <x:c r="K17" s="11"/>
      <x:c r="L17" s="12" t="str">
        <x:f>IF(COUNTA(A17:K17)=0,"",IF(OR(A17="",OR(ISNUMBER(FIND("*",A17)),ISNUMBER(FIND("?",A17))),COUNTIFS('Provisiones'!$A$8:$A$107,A17)&lt;&gt;1,NOT(COUNTIFS('Instrucciones'!$A$15:$A$24,B17)=1),NOT(OR(C17="Provisión",C17="Suplido")),NOT(ISNUMBER(D17)),NOT(ISNUMBER(E17)),F17="",G17="",H17="",I17="",J17&lt;&gt;"Confirmado"),"Completar / revisar","Revisado"))</x:f>
      </x:c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</x:row>
    <x:row r="18" ht="23" customHeight="1">
      <x:c r="A18" s="11"/>
      <x:c r="B18" s="11"/>
      <x:c r="C18" s="11"/>
      <x:c r="D18" s="13"/>
      <x:c r="E18" s="14"/>
      <x:c r="F18" s="11"/>
      <x:c r="G18" s="11"/>
      <x:c r="H18" s="11"/>
      <x:c r="I18" s="11"/>
      <x:c r="J18" s="11"/>
      <x:c r="K18" s="11"/>
      <x:c r="L18" s="12" t="str">
        <x:f>IF(COUNTA(A18:K18)=0,"",IF(OR(A18="",OR(ISNUMBER(FIND("*",A18)),ISNUMBER(FIND("?",A18))),COUNTIFS('Provisiones'!$A$8:$A$107,A18)&lt;&gt;1,NOT(COUNTIFS('Instrucciones'!$A$15:$A$24,B18)=1),NOT(OR(C18="Provisión",C18="Suplido")),NOT(ISNUMBER(D18)),NOT(ISNUMBER(E18)),F18="",G18="",H18="",I18="",J18&lt;&gt;"Confirmado"),"Completar / revisar","Revisado"))</x:f>
      </x:c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</x:row>
    <x:row r="19" ht="23" customHeight="1">
      <x:c r="A19" s="11"/>
      <x:c r="B19" s="11"/>
      <x:c r="C19" s="11"/>
      <x:c r="D19" s="13"/>
      <x:c r="E19" s="14"/>
      <x:c r="F19" s="11"/>
      <x:c r="G19" s="11"/>
      <x:c r="H19" s="11"/>
      <x:c r="I19" s="11"/>
      <x:c r="J19" s="11"/>
      <x:c r="K19" s="11"/>
      <x:c r="L19" s="12" t="str">
        <x:f>IF(COUNTA(A19:K19)=0,"",IF(OR(A19="",OR(ISNUMBER(FIND("*",A19)),ISNUMBER(FIND("?",A19))),COUNTIFS('Provisiones'!$A$8:$A$107,A19)&lt;&gt;1,NOT(COUNTIFS('Instrucciones'!$A$15:$A$24,B19)=1),NOT(OR(C19="Provisión",C19="Suplido")),NOT(ISNUMBER(D19)),NOT(ISNUMBER(E19)),F19="",G19="",H19="",I19="",J19&lt;&gt;"Confirmado"),"Completar / revisar","Revisado"))</x:f>
      </x:c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23" customHeight="1">
      <x:c r="A20" s="11"/>
      <x:c r="B20" s="11"/>
      <x:c r="C20" s="11"/>
      <x:c r="D20" s="13"/>
      <x:c r="E20" s="14"/>
      <x:c r="F20" s="11"/>
      <x:c r="G20" s="11"/>
      <x:c r="H20" s="11"/>
      <x:c r="I20" s="11"/>
      <x:c r="J20" s="11"/>
      <x:c r="K20" s="11"/>
      <x:c r="L20" s="12" t="str">
        <x:f>IF(COUNTA(A20:K20)=0,"",IF(OR(A20="",OR(ISNUMBER(FIND("*",A20)),ISNUMBER(FIND("?",A20))),COUNTIFS('Provisiones'!$A$8:$A$107,A20)&lt;&gt;1,NOT(COUNTIFS('Instrucciones'!$A$15:$A$24,B20)=1),NOT(OR(C20="Provisión",C20="Suplido")),NOT(ISNUMBER(D20)),NOT(ISNUMBER(E20)),F20="",G20="",H20="",I20="",J20&lt;&gt;"Confirmado"),"Completar / revisar","Revisado"))</x:f>
      </x:c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  <x:row r="21" ht="23" customHeight="1">
      <x:c r="A21" s="11"/>
      <x:c r="B21" s="11"/>
      <x:c r="C21" s="11"/>
      <x:c r="D21" s="13"/>
      <x:c r="E21" s="14"/>
      <x:c r="F21" s="11"/>
      <x:c r="G21" s="11"/>
      <x:c r="H21" s="11"/>
      <x:c r="I21" s="11"/>
      <x:c r="J21" s="11"/>
      <x:c r="K21" s="11"/>
      <x:c r="L21" s="12" t="str">
        <x:f>IF(COUNTA(A21:K21)=0,"",IF(OR(A21="",OR(ISNUMBER(FIND("*",A21)),ISNUMBER(FIND("?",A21))),COUNTIFS('Provisiones'!$A$8:$A$107,A21)&lt;&gt;1,NOT(COUNTIFS('Instrucciones'!$A$15:$A$24,B21)=1),NOT(OR(C21="Provisión",C21="Suplido")),NOT(ISNUMBER(D21)),NOT(ISNUMBER(E21)),F21="",G21="",H21="",I21="",J21&lt;&gt;"Confirmado"),"Completar / revisar","Revisado"))</x:f>
      </x:c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23" customHeight="1">
      <x:c r="A22" s="11"/>
      <x:c r="B22" s="11"/>
      <x:c r="C22" s="11"/>
      <x:c r="D22" s="13"/>
      <x:c r="E22" s="14"/>
      <x:c r="F22" s="11"/>
      <x:c r="G22" s="11"/>
      <x:c r="H22" s="11"/>
      <x:c r="I22" s="11"/>
      <x:c r="J22" s="11"/>
      <x:c r="K22" s="11"/>
      <x:c r="L22" s="12" t="str">
        <x:f>IF(COUNTA(A22:K22)=0,"",IF(OR(A22="",OR(ISNUMBER(FIND("*",A22)),ISNUMBER(FIND("?",A22))),COUNTIFS('Provisiones'!$A$8:$A$107,A22)&lt;&gt;1,NOT(COUNTIFS('Instrucciones'!$A$15:$A$24,B22)=1),NOT(OR(C22="Provisión",C22="Suplido")),NOT(ISNUMBER(D22)),NOT(ISNUMBER(E22)),F22="",G22="",H22="",I22="",J22&lt;&gt;"Confirmado"),"Completar / revisar","Revisado"))</x:f>
      </x:c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23" customHeight="1">
      <x:c r="A23" s="11"/>
      <x:c r="B23" s="11"/>
      <x:c r="C23" s="11"/>
      <x:c r="D23" s="13"/>
      <x:c r="E23" s="14"/>
      <x:c r="F23" s="11"/>
      <x:c r="G23" s="11"/>
      <x:c r="H23" s="11"/>
      <x:c r="I23" s="11"/>
      <x:c r="J23" s="11"/>
      <x:c r="K23" s="11"/>
      <x:c r="L23" s="12" t="str">
        <x:f>IF(COUNTA(A23:K23)=0,"",IF(OR(A23="",OR(ISNUMBER(FIND("*",A23)),ISNUMBER(FIND("?",A23))),COUNTIFS('Provisiones'!$A$8:$A$107,A23)&lt;&gt;1,NOT(COUNTIFS('Instrucciones'!$A$15:$A$24,B23)=1),NOT(OR(C23="Provisión",C23="Suplido")),NOT(ISNUMBER(D23)),NOT(ISNUMBER(E23)),F23="",G23="",H23="",I23="",J23&lt;&gt;"Confirmado"),"Completar / revisar","Revisado"))</x:f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23" customHeight="1">
      <x:c r="A24" s="11"/>
      <x:c r="B24" s="11"/>
      <x:c r="C24" s="11"/>
      <x:c r="D24" s="13"/>
      <x:c r="E24" s="14"/>
      <x:c r="F24" s="11"/>
      <x:c r="G24" s="11"/>
      <x:c r="H24" s="11"/>
      <x:c r="I24" s="11"/>
      <x:c r="J24" s="11"/>
      <x:c r="K24" s="11"/>
      <x:c r="L24" s="12" t="str">
        <x:f>IF(COUNTA(A24:K24)=0,"",IF(OR(A24="",OR(ISNUMBER(FIND("*",A24)),ISNUMBER(FIND("?",A24))),COUNTIFS('Provisiones'!$A$8:$A$107,A24)&lt;&gt;1,NOT(COUNTIFS('Instrucciones'!$A$15:$A$24,B24)=1),NOT(OR(C24="Provisión",C24="Suplido")),NOT(ISNUMBER(D24)),NOT(ISNUMBER(E24)),F24="",G24="",H24="",I24="",J24&lt;&gt;"Confirmado"),"Completar / revisar","Revisado"))</x:f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23" customHeight="1">
      <x:c r="A25" s="11"/>
      <x:c r="B25" s="11"/>
      <x:c r="C25" s="11"/>
      <x:c r="D25" s="13"/>
      <x:c r="E25" s="14"/>
      <x:c r="F25" s="11"/>
      <x:c r="G25" s="11"/>
      <x:c r="H25" s="11"/>
      <x:c r="I25" s="11"/>
      <x:c r="J25" s="11"/>
      <x:c r="K25" s="11"/>
      <x:c r="L25" s="12" t="str">
        <x:f>IF(COUNTA(A25:K25)=0,"",IF(OR(A25="",OR(ISNUMBER(FIND("*",A25)),ISNUMBER(FIND("?",A25))),COUNTIFS('Provisiones'!$A$8:$A$107,A25)&lt;&gt;1,NOT(COUNTIFS('Instrucciones'!$A$15:$A$24,B25)=1),NOT(OR(C25="Provisión",C25="Suplido")),NOT(ISNUMBER(D25)),NOT(ISNUMBER(E25)),F25="",G25="",H25="",I25="",J25&lt;&gt;"Confirmado"),"Completar / revisar","Revisado"))</x:f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23" customHeight="1">
      <x:c r="A26" s="11"/>
      <x:c r="B26" s="11"/>
      <x:c r="C26" s="11"/>
      <x:c r="D26" s="13"/>
      <x:c r="E26" s="14"/>
      <x:c r="F26" s="11"/>
      <x:c r="G26" s="11"/>
      <x:c r="H26" s="11"/>
      <x:c r="I26" s="11"/>
      <x:c r="J26" s="11"/>
      <x:c r="K26" s="11"/>
      <x:c r="L26" s="12" t="str">
        <x:f>IF(COUNTA(A26:K26)=0,"",IF(OR(A26="",OR(ISNUMBER(FIND("*",A26)),ISNUMBER(FIND("?",A26))),COUNTIFS('Provisiones'!$A$8:$A$107,A26)&lt;&gt;1,NOT(COUNTIFS('Instrucciones'!$A$15:$A$24,B26)=1),NOT(OR(C26="Provisión",C26="Suplido")),NOT(ISNUMBER(D26)),NOT(ISNUMBER(E26)),F26="",G26="",H26="",I26="",J26&lt;&gt;"Confirmado"),"Completar / revisar","Revisado"))</x:f>
      </x:c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23" customHeight="1">
      <x:c r="A27" s="11"/>
      <x:c r="B27" s="11"/>
      <x:c r="C27" s="11"/>
      <x:c r="D27" s="13"/>
      <x:c r="E27" s="14"/>
      <x:c r="F27" s="11"/>
      <x:c r="G27" s="11"/>
      <x:c r="H27" s="11"/>
      <x:c r="I27" s="11"/>
      <x:c r="J27" s="11"/>
      <x:c r="K27" s="11"/>
      <x:c r="L27" s="12" t="str">
        <x:f>IF(COUNTA(A27:K27)=0,"",IF(OR(A27="",OR(ISNUMBER(FIND("*",A27)),ISNUMBER(FIND("?",A27))),COUNTIFS('Provisiones'!$A$8:$A$107,A27)&lt;&gt;1,NOT(COUNTIFS('Instrucciones'!$A$15:$A$24,B27)=1),NOT(OR(C27="Provisión",C27="Suplido")),NOT(ISNUMBER(D27)),NOT(ISNUMBER(E27)),F27="",G27="",H27="",I27="",J27&lt;&gt;"Confirmado"),"Completar / revisar","Revisado"))</x:f>
      </x:c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3" customHeight="1">
      <x:c r="A28" s="11"/>
      <x:c r="B28" s="11"/>
      <x:c r="C28" s="11"/>
      <x:c r="D28" s="13"/>
      <x:c r="E28" s="14"/>
      <x:c r="F28" s="11"/>
      <x:c r="G28" s="11"/>
      <x:c r="H28" s="11"/>
      <x:c r="I28" s="11"/>
      <x:c r="J28" s="11"/>
      <x:c r="K28" s="11"/>
      <x:c r="L28" s="12" t="str">
        <x:f>IF(COUNTA(A28:K28)=0,"",IF(OR(A28="",OR(ISNUMBER(FIND("*",A28)),ISNUMBER(FIND("?",A28))),COUNTIFS('Provisiones'!$A$8:$A$107,A28)&lt;&gt;1,NOT(COUNTIFS('Instrucciones'!$A$15:$A$24,B28)=1),NOT(OR(C28="Provisión",C28="Suplido")),NOT(ISNUMBER(D28)),NOT(ISNUMBER(E28)),F28="",G28="",H28="",I28="",J28&lt;&gt;"Confirmado"),"Completar / revisar","Revisado"))</x:f>
      </x:c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3" customHeight="1">
      <x:c r="A29" s="11"/>
      <x:c r="B29" s="11"/>
      <x:c r="C29" s="11"/>
      <x:c r="D29" s="13"/>
      <x:c r="E29" s="14"/>
      <x:c r="F29" s="11"/>
      <x:c r="G29" s="11"/>
      <x:c r="H29" s="11"/>
      <x:c r="I29" s="11"/>
      <x:c r="J29" s="11"/>
      <x:c r="K29" s="11"/>
      <x:c r="L29" s="12" t="str">
        <x:f>IF(COUNTA(A29:K29)=0,"",IF(OR(A29="",OR(ISNUMBER(FIND("*",A29)),ISNUMBER(FIND("?",A29))),COUNTIFS('Provisiones'!$A$8:$A$107,A29)&lt;&gt;1,NOT(COUNTIFS('Instrucciones'!$A$15:$A$24,B29)=1),NOT(OR(C29="Provisión",C29="Suplido")),NOT(ISNUMBER(D29)),NOT(ISNUMBER(E29)),F29="",G29="",H29="",I29="",J29&lt;&gt;"Confirmado"),"Completar / revisar","Revisado"))</x:f>
      </x:c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3" customHeight="1">
      <x:c r="A30" s="11"/>
      <x:c r="B30" s="11"/>
      <x:c r="C30" s="11"/>
      <x:c r="D30" s="13"/>
      <x:c r="E30" s="14"/>
      <x:c r="F30" s="11"/>
      <x:c r="G30" s="11"/>
      <x:c r="H30" s="11"/>
      <x:c r="I30" s="11"/>
      <x:c r="J30" s="11"/>
      <x:c r="K30" s="11"/>
      <x:c r="L30" s="12" t="str">
        <x:f>IF(COUNTA(A30:K30)=0,"",IF(OR(A30="",OR(ISNUMBER(FIND("*",A30)),ISNUMBER(FIND("?",A30))),COUNTIFS('Provisiones'!$A$8:$A$107,A30)&lt;&gt;1,NOT(COUNTIFS('Instrucciones'!$A$15:$A$24,B30)=1),NOT(OR(C30="Provisión",C30="Suplido")),NOT(ISNUMBER(D30)),NOT(ISNUMBER(E30)),F30="",G30="",H30="",I30="",J30&lt;&gt;"Confirmado"),"Completar / revisar","Revisado"))</x:f>
      </x:c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23" customHeight="1">
      <x:c r="A31" s="11"/>
      <x:c r="B31" s="11"/>
      <x:c r="C31" s="11"/>
      <x:c r="D31" s="13"/>
      <x:c r="E31" s="14"/>
      <x:c r="F31" s="11"/>
      <x:c r="G31" s="11"/>
      <x:c r="H31" s="11"/>
      <x:c r="I31" s="11"/>
      <x:c r="J31" s="11"/>
      <x:c r="K31" s="11"/>
      <x:c r="L31" s="12" t="str">
        <x:f>IF(COUNTA(A31:K31)=0,"",IF(OR(A31="",OR(ISNUMBER(FIND("*",A31)),ISNUMBER(FIND("?",A31))),COUNTIFS('Provisiones'!$A$8:$A$107,A31)&lt;&gt;1,NOT(COUNTIFS('Instrucciones'!$A$15:$A$24,B31)=1),NOT(OR(C31="Provisión",C31="Suplido")),NOT(ISNUMBER(D31)),NOT(ISNUMBER(E31)),F31="",G31="",H31="",I31="",J31&lt;&gt;"Confirmado"),"Completar / revisar","Revisado"))</x:f>
      </x:c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23" customHeight="1">
      <x:c r="A32" s="11"/>
      <x:c r="B32" s="11"/>
      <x:c r="C32" s="11"/>
      <x:c r="D32" s="13"/>
      <x:c r="E32" s="14"/>
      <x:c r="F32" s="11"/>
      <x:c r="G32" s="11"/>
      <x:c r="H32" s="11"/>
      <x:c r="I32" s="11"/>
      <x:c r="J32" s="11"/>
      <x:c r="K32" s="11"/>
      <x:c r="L32" s="12" t="str">
        <x:f>IF(COUNTA(A32:K32)=0,"",IF(OR(A32="",OR(ISNUMBER(FIND("*",A32)),ISNUMBER(FIND("?",A32))),COUNTIFS('Provisiones'!$A$8:$A$107,A32)&lt;&gt;1,NOT(COUNTIFS('Instrucciones'!$A$15:$A$24,B32)=1),NOT(OR(C32="Provisión",C32="Suplido")),NOT(ISNUMBER(D32)),NOT(ISNUMBER(E32)),F32="",G32="",H32="",I32="",J32&lt;&gt;"Confirmado"),"Completar / revisar","Revisado"))</x:f>
      </x:c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23" customHeight="1">
      <x:c r="A33" s="11"/>
      <x:c r="B33" s="11"/>
      <x:c r="C33" s="11"/>
      <x:c r="D33" s="13"/>
      <x:c r="E33" s="14"/>
      <x:c r="F33" s="11"/>
      <x:c r="G33" s="11"/>
      <x:c r="H33" s="11"/>
      <x:c r="I33" s="11"/>
      <x:c r="J33" s="11"/>
      <x:c r="K33" s="11"/>
      <x:c r="L33" s="12" t="str">
        <x:f>IF(COUNTA(A33:K33)=0,"",IF(OR(A33="",OR(ISNUMBER(FIND("*",A33)),ISNUMBER(FIND("?",A33))),COUNTIFS('Provisiones'!$A$8:$A$107,A33)&lt;&gt;1,NOT(COUNTIFS('Instrucciones'!$A$15:$A$24,B33)=1),NOT(OR(C33="Provisión",C33="Suplido")),NOT(ISNUMBER(D33)),NOT(ISNUMBER(E33)),F33="",G33="",H33="",I33="",J33&lt;&gt;"Confirmado"),"Completar / revisar","Revisado"))</x:f>
      </x:c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23" customHeight="1">
      <x:c r="A34" s="11"/>
      <x:c r="B34" s="11"/>
      <x:c r="C34" s="11"/>
      <x:c r="D34" s="13"/>
      <x:c r="E34" s="14"/>
      <x:c r="F34" s="11"/>
      <x:c r="G34" s="11"/>
      <x:c r="H34" s="11"/>
      <x:c r="I34" s="11"/>
      <x:c r="J34" s="11"/>
      <x:c r="K34" s="11"/>
      <x:c r="L34" s="12" t="str">
        <x:f>IF(COUNTA(A34:K34)=0,"",IF(OR(A34="",OR(ISNUMBER(FIND("*",A34)),ISNUMBER(FIND("?",A34))),COUNTIFS('Provisiones'!$A$8:$A$107,A34)&lt;&gt;1,NOT(COUNTIFS('Instrucciones'!$A$15:$A$24,B34)=1),NOT(OR(C34="Provisión",C34="Suplido")),NOT(ISNUMBER(D34)),NOT(ISNUMBER(E34)),F34="",G34="",H34="",I34="",J34&lt;&gt;"Confirmado"),"Completar / revisar","Revisado"))</x:f>
      </x:c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23" customHeight="1">
      <x:c r="A35" s="11"/>
      <x:c r="B35" s="11"/>
      <x:c r="C35" s="11"/>
      <x:c r="D35" s="13"/>
      <x:c r="E35" s="14"/>
      <x:c r="F35" s="11"/>
      <x:c r="G35" s="11"/>
      <x:c r="H35" s="11"/>
      <x:c r="I35" s="11"/>
      <x:c r="J35" s="11"/>
      <x:c r="K35" s="11"/>
      <x:c r="L35" s="12" t="str">
        <x:f>IF(COUNTA(A35:K35)=0,"",IF(OR(A35="",OR(ISNUMBER(FIND("*",A35)),ISNUMBER(FIND("?",A35))),COUNTIFS('Provisiones'!$A$8:$A$107,A35)&lt;&gt;1,NOT(COUNTIFS('Instrucciones'!$A$15:$A$24,B35)=1),NOT(OR(C35="Provisión",C35="Suplido")),NOT(ISNUMBER(D35)),NOT(ISNUMBER(E35)),F35="",G35="",H35="",I35="",J35&lt;&gt;"Confirmado"),"Completar / revisar","Revisado"))</x:f>
      </x:c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23" customHeight="1">
      <x:c r="A36" s="11"/>
      <x:c r="B36" s="11"/>
      <x:c r="C36" s="11"/>
      <x:c r="D36" s="13"/>
      <x:c r="E36" s="14"/>
      <x:c r="F36" s="11"/>
      <x:c r="G36" s="11"/>
      <x:c r="H36" s="11"/>
      <x:c r="I36" s="11"/>
      <x:c r="J36" s="11"/>
      <x:c r="K36" s="11"/>
      <x:c r="L36" s="12" t="str">
        <x:f>IF(COUNTA(A36:K36)=0,"",IF(OR(A36="",OR(ISNUMBER(FIND("*",A36)),ISNUMBER(FIND("?",A36))),COUNTIFS('Provisiones'!$A$8:$A$107,A36)&lt;&gt;1,NOT(COUNTIFS('Instrucciones'!$A$15:$A$24,B36)=1),NOT(OR(C36="Provisión",C36="Suplido")),NOT(ISNUMBER(D36)),NOT(ISNUMBER(E36)),F36="",G36="",H36="",I36="",J36&lt;&gt;"Confirmado"),"Completar / revisar","Revisado"))</x:f>
      </x:c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23" customHeight="1">
      <x:c r="A37" s="11"/>
      <x:c r="B37" s="11"/>
      <x:c r="C37" s="11"/>
      <x:c r="D37" s="13"/>
      <x:c r="E37" s="14"/>
      <x:c r="F37" s="11"/>
      <x:c r="G37" s="11"/>
      <x:c r="H37" s="11"/>
      <x:c r="I37" s="11"/>
      <x:c r="J37" s="11"/>
      <x:c r="K37" s="11"/>
      <x:c r="L37" s="12" t="str">
        <x:f>IF(COUNTA(A37:K37)=0,"",IF(OR(A37="",OR(ISNUMBER(FIND("*",A37)),ISNUMBER(FIND("?",A37))),COUNTIFS('Provisiones'!$A$8:$A$107,A37)&lt;&gt;1,NOT(COUNTIFS('Instrucciones'!$A$15:$A$24,B37)=1),NOT(OR(C37="Provisión",C37="Suplido")),NOT(ISNUMBER(D37)),NOT(ISNUMBER(E37)),F37="",G37="",H37="",I37="",J37&lt;&gt;"Confirmado"),"Completar / revisar","Revisado"))</x:f>
      </x:c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23" customHeight="1">
      <x:c r="A38" s="11"/>
      <x:c r="B38" s="11"/>
      <x:c r="C38" s="11"/>
      <x:c r="D38" s="13"/>
      <x:c r="E38" s="14"/>
      <x:c r="F38" s="11"/>
      <x:c r="G38" s="11"/>
      <x:c r="H38" s="11"/>
      <x:c r="I38" s="11"/>
      <x:c r="J38" s="11"/>
      <x:c r="K38" s="11"/>
      <x:c r="L38" s="12" t="str">
        <x:f>IF(COUNTA(A38:K38)=0,"",IF(OR(A38="",OR(ISNUMBER(FIND("*",A38)),ISNUMBER(FIND("?",A38))),COUNTIFS('Provisiones'!$A$8:$A$107,A38)&lt;&gt;1,NOT(COUNTIFS('Instrucciones'!$A$15:$A$24,B38)=1),NOT(OR(C38="Provisión",C38="Suplido")),NOT(ISNUMBER(D38)),NOT(ISNUMBER(E38)),F38="",G38="",H38="",I38="",J38&lt;&gt;"Confirmado"),"Completar / revisar","Revisado"))</x:f>
      </x:c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23" customHeight="1">
      <x:c r="A39" s="11"/>
      <x:c r="B39" s="11"/>
      <x:c r="C39" s="11"/>
      <x:c r="D39" s="13"/>
      <x:c r="E39" s="14"/>
      <x:c r="F39" s="11"/>
      <x:c r="G39" s="11"/>
      <x:c r="H39" s="11"/>
      <x:c r="I39" s="11"/>
      <x:c r="J39" s="11"/>
      <x:c r="K39" s="11"/>
      <x:c r="L39" s="12" t="str">
        <x:f>IF(COUNTA(A39:K39)=0,"",IF(OR(A39="",OR(ISNUMBER(FIND("*",A39)),ISNUMBER(FIND("?",A39))),COUNTIFS('Provisiones'!$A$8:$A$107,A39)&lt;&gt;1,NOT(COUNTIFS('Instrucciones'!$A$15:$A$24,B39)=1),NOT(OR(C39="Provisión",C39="Suplido")),NOT(ISNUMBER(D39)),NOT(ISNUMBER(E39)),F39="",G39="",H39="",I39="",J39&lt;&gt;"Confirmado"),"Completar / revisar","Revisado"))</x:f>
      </x:c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23" customHeight="1">
      <x:c r="A40" s="11"/>
      <x:c r="B40" s="11"/>
      <x:c r="C40" s="11"/>
      <x:c r="D40" s="13"/>
      <x:c r="E40" s="14"/>
      <x:c r="F40" s="11"/>
      <x:c r="G40" s="11"/>
      <x:c r="H40" s="11"/>
      <x:c r="I40" s="11"/>
      <x:c r="J40" s="11"/>
      <x:c r="K40" s="11"/>
      <x:c r="L40" s="12" t="str">
        <x:f>IF(COUNTA(A40:K40)=0,"",IF(OR(A40="",OR(ISNUMBER(FIND("*",A40)),ISNUMBER(FIND("?",A40))),COUNTIFS('Provisiones'!$A$8:$A$107,A40)&lt;&gt;1,NOT(COUNTIFS('Instrucciones'!$A$15:$A$24,B40)=1),NOT(OR(C40="Provisión",C40="Suplido")),NOT(ISNUMBER(D40)),NOT(ISNUMBER(E40)),F40="",G40="",H40="",I40="",J40&lt;&gt;"Confirmado"),"Completar / revisar","Revisado"))</x:f>
      </x:c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23" customHeight="1">
      <x:c r="A41" s="11"/>
      <x:c r="B41" s="11"/>
      <x:c r="C41" s="11"/>
      <x:c r="D41" s="13"/>
      <x:c r="E41" s="14"/>
      <x:c r="F41" s="11"/>
      <x:c r="G41" s="11"/>
      <x:c r="H41" s="11"/>
      <x:c r="I41" s="11"/>
      <x:c r="J41" s="11"/>
      <x:c r="K41" s="11"/>
      <x:c r="L41" s="12" t="str">
        <x:f>IF(COUNTA(A41:K41)=0,"",IF(OR(A41="",OR(ISNUMBER(FIND("*",A41)),ISNUMBER(FIND("?",A41))),COUNTIFS('Provisiones'!$A$8:$A$107,A41)&lt;&gt;1,NOT(COUNTIFS('Instrucciones'!$A$15:$A$24,B41)=1),NOT(OR(C41="Provisión",C41="Suplido")),NOT(ISNUMBER(D41)),NOT(ISNUMBER(E41)),F41="",G41="",H41="",I41="",J41&lt;&gt;"Confirmado"),"Completar / revisar","Revisado"))</x:f>
      </x:c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23" customHeight="1">
      <x:c r="A42" s="11"/>
      <x:c r="B42" s="11"/>
      <x:c r="C42" s="11"/>
      <x:c r="D42" s="13"/>
      <x:c r="E42" s="14"/>
      <x:c r="F42" s="11"/>
      <x:c r="G42" s="11"/>
      <x:c r="H42" s="11"/>
      <x:c r="I42" s="11"/>
      <x:c r="J42" s="11"/>
      <x:c r="K42" s="11"/>
      <x:c r="L42" s="12" t="str">
        <x:f>IF(COUNTA(A42:K42)=0,"",IF(OR(A42="",OR(ISNUMBER(FIND("*",A42)),ISNUMBER(FIND("?",A42))),COUNTIFS('Provisiones'!$A$8:$A$107,A42)&lt;&gt;1,NOT(COUNTIFS('Instrucciones'!$A$15:$A$24,B42)=1),NOT(OR(C42="Provisión",C42="Suplido")),NOT(ISNUMBER(D42)),NOT(ISNUMBER(E42)),F42="",G42="",H42="",I42="",J42&lt;&gt;"Confirmado"),"Completar / revisar","Revisado"))</x:f>
      </x:c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  <x:row r="43" ht="23" customHeight="1">
      <x:c r="A43" s="11"/>
      <x:c r="B43" s="11"/>
      <x:c r="C43" s="11"/>
      <x:c r="D43" s="13"/>
      <x:c r="E43" s="14"/>
      <x:c r="F43" s="11"/>
      <x:c r="G43" s="11"/>
      <x:c r="H43" s="11"/>
      <x:c r="I43" s="11"/>
      <x:c r="J43" s="11"/>
      <x:c r="K43" s="11"/>
      <x:c r="L43" s="12" t="str">
        <x:f>IF(COUNTA(A43:K43)=0,"",IF(OR(A43="",OR(ISNUMBER(FIND("*",A43)),ISNUMBER(FIND("?",A43))),COUNTIFS('Provisiones'!$A$8:$A$107,A43)&lt;&gt;1,NOT(COUNTIFS('Instrucciones'!$A$15:$A$24,B43)=1),NOT(OR(C43="Provisión",C43="Suplido")),NOT(ISNUMBER(D43)),NOT(ISNUMBER(E43)),F43="",G43="",H43="",I43="",J43&lt;&gt;"Confirmado"),"Completar / revisar","Revisado"))</x:f>
      </x:c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</x:row>
    <x:row r="44" ht="23" customHeight="1">
      <x:c r="A44" s="11"/>
      <x:c r="B44" s="11"/>
      <x:c r="C44" s="11"/>
      <x:c r="D44" s="13"/>
      <x:c r="E44" s="14"/>
      <x:c r="F44" s="11"/>
      <x:c r="G44" s="11"/>
      <x:c r="H44" s="11"/>
      <x:c r="I44" s="11"/>
      <x:c r="J44" s="11"/>
      <x:c r="K44" s="11"/>
      <x:c r="L44" s="12" t="str">
        <x:f>IF(COUNTA(A44:K44)=0,"",IF(OR(A44="",OR(ISNUMBER(FIND("*",A44)),ISNUMBER(FIND("?",A44))),COUNTIFS('Provisiones'!$A$8:$A$107,A44)&lt;&gt;1,NOT(COUNTIFS('Instrucciones'!$A$15:$A$24,B44)=1),NOT(OR(C44="Provisión",C44="Suplido")),NOT(ISNUMBER(D44)),NOT(ISNUMBER(E44)),F44="",G44="",H44="",I44="",J44&lt;&gt;"Confirmado"),"Completar / revisar","Revisado"))</x:f>
      </x:c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</x:row>
    <x:row r="45" ht="23" customHeight="1">
      <x:c r="A45" s="11"/>
      <x:c r="B45" s="11"/>
      <x:c r="C45" s="11"/>
      <x:c r="D45" s="13"/>
      <x:c r="E45" s="14"/>
      <x:c r="F45" s="11"/>
      <x:c r="G45" s="11"/>
      <x:c r="H45" s="11"/>
      <x:c r="I45" s="11"/>
      <x:c r="J45" s="11"/>
      <x:c r="K45" s="11"/>
      <x:c r="L45" s="12" t="str">
        <x:f>IF(COUNTA(A45:K45)=0,"",IF(OR(A45="",OR(ISNUMBER(FIND("*",A45)),ISNUMBER(FIND("?",A45))),COUNTIFS('Provisiones'!$A$8:$A$107,A45)&lt;&gt;1,NOT(COUNTIFS('Instrucciones'!$A$15:$A$24,B45)=1),NOT(OR(C45="Provisión",C45="Suplido")),NOT(ISNUMBER(D45)),NOT(ISNUMBER(E45)),F45="",G45="",H45="",I45="",J45&lt;&gt;"Confirmado"),"Completar / revisar","Revisado"))</x:f>
      </x:c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</x:row>
    <x:row r="46" ht="23" customHeight="1">
      <x:c r="A46" s="11"/>
      <x:c r="B46" s="11"/>
      <x:c r="C46" s="11"/>
      <x:c r="D46" s="13"/>
      <x:c r="E46" s="14"/>
      <x:c r="F46" s="11"/>
      <x:c r="G46" s="11"/>
      <x:c r="H46" s="11"/>
      <x:c r="I46" s="11"/>
      <x:c r="J46" s="11"/>
      <x:c r="K46" s="11"/>
      <x:c r="L46" s="12" t="str">
        <x:f>IF(COUNTA(A46:K46)=0,"",IF(OR(A46="",OR(ISNUMBER(FIND("*",A46)),ISNUMBER(FIND("?",A46))),COUNTIFS('Provisiones'!$A$8:$A$107,A46)&lt;&gt;1,NOT(COUNTIFS('Instrucciones'!$A$15:$A$24,B46)=1),NOT(OR(C46="Provisión",C46="Suplido")),NOT(ISNUMBER(D46)),NOT(ISNUMBER(E46)),F46="",G46="",H46="",I46="",J46&lt;&gt;"Confirmado"),"Completar / revisar","Revisado"))</x:f>
      </x:c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</x:row>
    <x:row r="47" ht="23" customHeight="1">
      <x:c r="A47" s="11"/>
      <x:c r="B47" s="11"/>
      <x:c r="C47" s="11"/>
      <x:c r="D47" s="13"/>
      <x:c r="E47" s="14"/>
      <x:c r="F47" s="11"/>
      <x:c r="G47" s="11"/>
      <x:c r="H47" s="11"/>
      <x:c r="I47" s="11"/>
      <x:c r="J47" s="11"/>
      <x:c r="K47" s="11"/>
      <x:c r="L47" s="12" t="str">
        <x:f>IF(COUNTA(A47:K47)=0,"",IF(OR(A47="",OR(ISNUMBER(FIND("*",A47)),ISNUMBER(FIND("?",A47))),COUNTIFS('Provisiones'!$A$8:$A$107,A47)&lt;&gt;1,NOT(COUNTIFS('Instrucciones'!$A$15:$A$24,B47)=1),NOT(OR(C47="Provisión",C47="Suplido")),NOT(ISNUMBER(D47)),NOT(ISNUMBER(E47)),F47="",G47="",H47="",I47="",J47&lt;&gt;"Confirmado"),"Completar / revisar","Revisado"))</x:f>
      </x:c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</x:row>
    <x:row r="48" ht="23" customHeight="1">
      <x:c r="A48" s="11"/>
      <x:c r="B48" s="11"/>
      <x:c r="C48" s="11"/>
      <x:c r="D48" s="13"/>
      <x:c r="E48" s="14"/>
      <x:c r="F48" s="11"/>
      <x:c r="G48" s="11"/>
      <x:c r="H48" s="11"/>
      <x:c r="I48" s="11"/>
      <x:c r="J48" s="11"/>
      <x:c r="K48" s="11"/>
      <x:c r="L48" s="12" t="str">
        <x:f>IF(COUNTA(A48:K48)=0,"",IF(OR(A48="",OR(ISNUMBER(FIND("*",A48)),ISNUMBER(FIND("?",A48))),COUNTIFS('Provisiones'!$A$8:$A$107,A48)&lt;&gt;1,NOT(COUNTIFS('Instrucciones'!$A$15:$A$24,B48)=1),NOT(OR(C48="Provisión",C48="Suplido")),NOT(ISNUMBER(D48)),NOT(ISNUMBER(E48)),F48="",G48="",H48="",I48="",J48&lt;&gt;"Confirmado"),"Completar / revisar","Revisado"))</x:f>
      </x:c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</x:row>
    <x:row r="49" ht="23" customHeight="1">
      <x:c r="A49" s="11"/>
      <x:c r="B49" s="11"/>
      <x:c r="C49" s="11"/>
      <x:c r="D49" s="13"/>
      <x:c r="E49" s="14"/>
      <x:c r="F49" s="11"/>
      <x:c r="G49" s="11"/>
      <x:c r="H49" s="11"/>
      <x:c r="I49" s="11"/>
      <x:c r="J49" s="11"/>
      <x:c r="K49" s="11"/>
      <x:c r="L49" s="12" t="str">
        <x:f>IF(COUNTA(A49:K49)=0,"",IF(OR(A49="",OR(ISNUMBER(FIND("*",A49)),ISNUMBER(FIND("?",A49))),COUNTIFS('Provisiones'!$A$8:$A$107,A49)&lt;&gt;1,NOT(COUNTIFS('Instrucciones'!$A$15:$A$24,B49)=1),NOT(OR(C49="Provisión",C49="Suplido")),NOT(ISNUMBER(D49)),NOT(ISNUMBER(E49)),F49="",G49="",H49="",I49="",J49&lt;&gt;"Confirmado"),"Completar / revisar","Revisado"))</x:f>
      </x:c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</x:row>
    <x:row r="50" ht="23" customHeight="1">
      <x:c r="A50" s="11"/>
      <x:c r="B50" s="11"/>
      <x:c r="C50" s="11"/>
      <x:c r="D50" s="13"/>
      <x:c r="E50" s="14"/>
      <x:c r="F50" s="11"/>
      <x:c r="G50" s="11"/>
      <x:c r="H50" s="11"/>
      <x:c r="I50" s="11"/>
      <x:c r="J50" s="11"/>
      <x:c r="K50" s="11"/>
      <x:c r="L50" s="12" t="str">
        <x:f>IF(COUNTA(A50:K50)=0,"",IF(OR(A50="",OR(ISNUMBER(FIND("*",A50)),ISNUMBER(FIND("?",A50))),COUNTIFS('Provisiones'!$A$8:$A$107,A50)&lt;&gt;1,NOT(COUNTIFS('Instrucciones'!$A$15:$A$24,B50)=1),NOT(OR(C50="Provisión",C50="Suplido")),NOT(ISNUMBER(D50)),NOT(ISNUMBER(E50)),F50="",G50="",H50="",I50="",J50&lt;&gt;"Confirmado"),"Completar / revisar","Revisado"))</x:f>
      </x:c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</x:row>
    <x:row r="51" ht="23" customHeight="1">
      <x:c r="A51" s="11"/>
      <x:c r="B51" s="11"/>
      <x:c r="C51" s="11"/>
      <x:c r="D51" s="13"/>
      <x:c r="E51" s="14"/>
      <x:c r="F51" s="11"/>
      <x:c r="G51" s="11"/>
      <x:c r="H51" s="11"/>
      <x:c r="I51" s="11"/>
      <x:c r="J51" s="11"/>
      <x:c r="K51" s="11"/>
      <x:c r="L51" s="12" t="str">
        <x:f>IF(COUNTA(A51:K51)=0,"",IF(OR(A51="",OR(ISNUMBER(FIND("*",A51)),ISNUMBER(FIND("?",A51))),COUNTIFS('Provisiones'!$A$8:$A$107,A51)&lt;&gt;1,NOT(COUNTIFS('Instrucciones'!$A$15:$A$24,B51)=1),NOT(OR(C51="Provisión",C51="Suplido")),NOT(ISNUMBER(D51)),NOT(ISNUMBER(E51)),F51="",G51="",H51="",I51="",J51&lt;&gt;"Confirmado"),"Completar / revisar","Revisado"))</x:f>
      </x:c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</x:row>
    <x:row r="52" ht="23" customHeight="1">
      <x:c r="A52" s="11"/>
      <x:c r="B52" s="11"/>
      <x:c r="C52" s="11"/>
      <x:c r="D52" s="13"/>
      <x:c r="E52" s="14"/>
      <x:c r="F52" s="11"/>
      <x:c r="G52" s="11"/>
      <x:c r="H52" s="11"/>
      <x:c r="I52" s="11"/>
      <x:c r="J52" s="11"/>
      <x:c r="K52" s="11"/>
      <x:c r="L52" s="12" t="str">
        <x:f>IF(COUNTA(A52:K52)=0,"",IF(OR(A52="",OR(ISNUMBER(FIND("*",A52)),ISNUMBER(FIND("?",A52))),COUNTIFS('Provisiones'!$A$8:$A$107,A52)&lt;&gt;1,NOT(COUNTIFS('Instrucciones'!$A$15:$A$24,B52)=1),NOT(OR(C52="Provisión",C52="Suplido")),NOT(ISNUMBER(D52)),NOT(ISNUMBER(E52)),F52="",G52="",H52="",I52="",J52&lt;&gt;"Confirmado"),"Completar / revisar","Revisado"))</x:f>
      </x:c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</x:row>
    <x:row r="53" ht="23" customHeight="1">
      <x:c r="A53" s="11"/>
      <x:c r="B53" s="11"/>
      <x:c r="C53" s="11"/>
      <x:c r="D53" s="13"/>
      <x:c r="E53" s="14"/>
      <x:c r="F53" s="11"/>
      <x:c r="G53" s="11"/>
      <x:c r="H53" s="11"/>
      <x:c r="I53" s="11"/>
      <x:c r="J53" s="11"/>
      <x:c r="K53" s="11"/>
      <x:c r="L53" s="12" t="str">
        <x:f>IF(COUNTA(A53:K53)=0,"",IF(OR(A53="",OR(ISNUMBER(FIND("*",A53)),ISNUMBER(FIND("?",A53))),COUNTIFS('Provisiones'!$A$8:$A$107,A53)&lt;&gt;1,NOT(COUNTIFS('Instrucciones'!$A$15:$A$24,B53)=1),NOT(OR(C53="Provisión",C53="Suplido")),NOT(ISNUMBER(D53)),NOT(ISNUMBER(E53)),F53="",G53="",H53="",I53="",J53&lt;&gt;"Confirmado"),"Completar / revisar","Revisado"))</x:f>
      </x:c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</x:row>
    <x:row r="54" ht="23" customHeight="1">
      <x:c r="A54" s="11"/>
      <x:c r="B54" s="11"/>
      <x:c r="C54" s="11"/>
      <x:c r="D54" s="13"/>
      <x:c r="E54" s="14"/>
      <x:c r="F54" s="11"/>
      <x:c r="G54" s="11"/>
      <x:c r="H54" s="11"/>
      <x:c r="I54" s="11"/>
      <x:c r="J54" s="11"/>
      <x:c r="K54" s="11"/>
      <x:c r="L54" s="12" t="str">
        <x:f>IF(COUNTA(A54:K54)=0,"",IF(OR(A54="",OR(ISNUMBER(FIND("*",A54)),ISNUMBER(FIND("?",A54))),COUNTIFS('Provisiones'!$A$8:$A$107,A54)&lt;&gt;1,NOT(COUNTIFS('Instrucciones'!$A$15:$A$24,B54)=1),NOT(OR(C54="Provisión",C54="Suplido")),NOT(ISNUMBER(D54)),NOT(ISNUMBER(E54)),F54="",G54="",H54="",I54="",J54&lt;&gt;"Confirmado"),"Completar / revisar","Revisado"))</x:f>
      </x:c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</x:row>
    <x:row r="55" ht="23" customHeight="1">
      <x:c r="A55" s="11"/>
      <x:c r="B55" s="11"/>
      <x:c r="C55" s="11"/>
      <x:c r="D55" s="13"/>
      <x:c r="E55" s="14"/>
      <x:c r="F55" s="11"/>
      <x:c r="G55" s="11"/>
      <x:c r="H55" s="11"/>
      <x:c r="I55" s="11"/>
      <x:c r="J55" s="11"/>
      <x:c r="K55" s="11"/>
      <x:c r="L55" s="12" t="str">
        <x:f>IF(COUNTA(A55:K55)=0,"",IF(OR(A55="",OR(ISNUMBER(FIND("*",A55)),ISNUMBER(FIND("?",A55))),COUNTIFS('Provisiones'!$A$8:$A$107,A55)&lt;&gt;1,NOT(COUNTIFS('Instrucciones'!$A$15:$A$24,B55)=1),NOT(OR(C55="Provisión",C55="Suplido")),NOT(ISNUMBER(D55)),NOT(ISNUMBER(E55)),F55="",G55="",H55="",I55="",J55&lt;&gt;"Confirmado"),"Completar / revisar","Revisado"))</x:f>
      </x:c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</x:row>
    <x:row r="56" ht="23" customHeight="1">
      <x:c r="A56" s="11"/>
      <x:c r="B56" s="11"/>
      <x:c r="C56" s="11"/>
      <x:c r="D56" s="13"/>
      <x:c r="E56" s="14"/>
      <x:c r="F56" s="11"/>
      <x:c r="G56" s="11"/>
      <x:c r="H56" s="11"/>
      <x:c r="I56" s="11"/>
      <x:c r="J56" s="11"/>
      <x:c r="K56" s="11"/>
      <x:c r="L56" s="12" t="str">
        <x:f>IF(COUNTA(A56:K56)=0,"",IF(OR(A56="",OR(ISNUMBER(FIND("*",A56)),ISNUMBER(FIND("?",A56))),COUNTIFS('Provisiones'!$A$8:$A$107,A56)&lt;&gt;1,NOT(COUNTIFS('Instrucciones'!$A$15:$A$24,B56)=1),NOT(OR(C56="Provisión",C56="Suplido")),NOT(ISNUMBER(D56)),NOT(ISNUMBER(E56)),F56="",G56="",H56="",I56="",J56&lt;&gt;"Confirmado"),"Completar / revisar","Revisado"))</x:f>
      </x:c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</x:row>
    <x:row r="57" ht="23" customHeight="1">
      <x:c r="A57" s="11"/>
      <x:c r="B57" s="11"/>
      <x:c r="C57" s="11"/>
      <x:c r="D57" s="13"/>
      <x:c r="E57" s="14"/>
      <x:c r="F57" s="11"/>
      <x:c r="G57" s="11"/>
      <x:c r="H57" s="11"/>
      <x:c r="I57" s="11"/>
      <x:c r="J57" s="11"/>
      <x:c r="K57" s="11"/>
      <x:c r="L57" s="12" t="str">
        <x:f>IF(COUNTA(A57:K57)=0,"",IF(OR(A57="",OR(ISNUMBER(FIND("*",A57)),ISNUMBER(FIND("?",A57))),COUNTIFS('Provisiones'!$A$8:$A$107,A57)&lt;&gt;1,NOT(COUNTIFS('Instrucciones'!$A$15:$A$24,B57)=1),NOT(OR(C57="Provisión",C57="Suplido")),NOT(ISNUMBER(D57)),NOT(ISNUMBER(E57)),F57="",G57="",H57="",I57="",J57&lt;&gt;"Confirmado"),"Completar / revisar","Revisado"))</x:f>
      </x:c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</x:row>
    <x:row r="58" ht="23" customHeight="1">
      <x:c r="A58" s="11"/>
      <x:c r="B58" s="11"/>
      <x:c r="C58" s="11"/>
      <x:c r="D58" s="13"/>
      <x:c r="E58" s="14"/>
      <x:c r="F58" s="11"/>
      <x:c r="G58" s="11"/>
      <x:c r="H58" s="11"/>
      <x:c r="I58" s="11"/>
      <x:c r="J58" s="11"/>
      <x:c r="K58" s="11"/>
      <x:c r="L58" s="12" t="str">
        <x:f>IF(COUNTA(A58:K58)=0,"",IF(OR(A58="",OR(ISNUMBER(FIND("*",A58)),ISNUMBER(FIND("?",A58))),COUNTIFS('Provisiones'!$A$8:$A$107,A58)&lt;&gt;1,NOT(COUNTIFS('Instrucciones'!$A$15:$A$24,B58)=1),NOT(OR(C58="Provisión",C58="Suplido")),NOT(ISNUMBER(D58)),NOT(ISNUMBER(E58)),F58="",G58="",H58="",I58="",J58&lt;&gt;"Confirmado"),"Completar / revisar","Revisado"))</x:f>
      </x:c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</x:row>
    <x:row r="59" ht="23" customHeight="1">
      <x:c r="A59" s="11"/>
      <x:c r="B59" s="11"/>
      <x:c r="C59" s="11"/>
      <x:c r="D59" s="13"/>
      <x:c r="E59" s="14"/>
      <x:c r="F59" s="11"/>
      <x:c r="G59" s="11"/>
      <x:c r="H59" s="11"/>
      <x:c r="I59" s="11"/>
      <x:c r="J59" s="11"/>
      <x:c r="K59" s="11"/>
      <x:c r="L59" s="12" t="str">
        <x:f>IF(COUNTA(A59:K59)=0,"",IF(OR(A59="",OR(ISNUMBER(FIND("*",A59)),ISNUMBER(FIND("?",A59))),COUNTIFS('Provisiones'!$A$8:$A$107,A59)&lt;&gt;1,NOT(COUNTIFS('Instrucciones'!$A$15:$A$24,B59)=1),NOT(OR(C59="Provisión",C59="Suplido")),NOT(ISNUMBER(D59)),NOT(ISNUMBER(E59)),F59="",G59="",H59="",I59="",J59&lt;&gt;"Confirmado"),"Completar / revisar","Revisado"))</x:f>
      </x:c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</x:row>
    <x:row r="60" ht="23" customHeight="1">
      <x:c r="A60" s="11"/>
      <x:c r="B60" s="11"/>
      <x:c r="C60" s="11"/>
      <x:c r="D60" s="13"/>
      <x:c r="E60" s="14"/>
      <x:c r="F60" s="11"/>
      <x:c r="G60" s="11"/>
      <x:c r="H60" s="11"/>
      <x:c r="I60" s="11"/>
      <x:c r="J60" s="11"/>
      <x:c r="K60" s="11"/>
      <x:c r="L60" s="12" t="str">
        <x:f>IF(COUNTA(A60:K60)=0,"",IF(OR(A60="",OR(ISNUMBER(FIND("*",A60)),ISNUMBER(FIND("?",A60))),COUNTIFS('Provisiones'!$A$8:$A$107,A60)&lt;&gt;1,NOT(COUNTIFS('Instrucciones'!$A$15:$A$24,B60)=1),NOT(OR(C60="Provisión",C60="Suplido")),NOT(ISNUMBER(D60)),NOT(ISNUMBER(E60)),F60="",G60="",H60="",I60="",J60&lt;&gt;"Confirmado"),"Completar / revisar","Revisado"))</x:f>
      </x:c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</x:row>
    <x:row r="61" ht="23" customHeight="1">
      <x:c r="A61" s="11"/>
      <x:c r="B61" s="11"/>
      <x:c r="C61" s="11"/>
      <x:c r="D61" s="13"/>
      <x:c r="E61" s="14"/>
      <x:c r="F61" s="11"/>
      <x:c r="G61" s="11"/>
      <x:c r="H61" s="11"/>
      <x:c r="I61" s="11"/>
      <x:c r="J61" s="11"/>
      <x:c r="K61" s="11"/>
      <x:c r="L61" s="12" t="str">
        <x:f>IF(COUNTA(A61:K61)=0,"",IF(OR(A61="",OR(ISNUMBER(FIND("*",A61)),ISNUMBER(FIND("?",A61))),COUNTIFS('Provisiones'!$A$8:$A$107,A61)&lt;&gt;1,NOT(COUNTIFS('Instrucciones'!$A$15:$A$24,B61)=1),NOT(OR(C61="Provisión",C61="Suplido")),NOT(ISNUMBER(D61)),NOT(ISNUMBER(E61)),F61="",G61="",H61="",I61="",J61&lt;&gt;"Confirmado"),"Completar / revisar","Revisado"))</x:f>
      </x:c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</x:row>
    <x:row r="62" ht="23" customHeight="1">
      <x:c r="A62" s="11"/>
      <x:c r="B62" s="11"/>
      <x:c r="C62" s="11"/>
      <x:c r="D62" s="13"/>
      <x:c r="E62" s="14"/>
      <x:c r="F62" s="11"/>
      <x:c r="G62" s="11"/>
      <x:c r="H62" s="11"/>
      <x:c r="I62" s="11"/>
      <x:c r="J62" s="11"/>
      <x:c r="K62" s="11"/>
      <x:c r="L62" s="12" t="str">
        <x:f>IF(COUNTA(A62:K62)=0,"",IF(OR(A62="",OR(ISNUMBER(FIND("*",A62)),ISNUMBER(FIND("?",A62))),COUNTIFS('Provisiones'!$A$8:$A$107,A62)&lt;&gt;1,NOT(COUNTIFS('Instrucciones'!$A$15:$A$24,B62)=1),NOT(OR(C62="Provisión",C62="Suplido")),NOT(ISNUMBER(D62)),NOT(ISNUMBER(E62)),F62="",G62="",H62="",I62="",J62&lt;&gt;"Confirmado"),"Completar / revisar","Revisado"))</x:f>
      </x:c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</x:row>
    <x:row r="63" ht="23" customHeight="1">
      <x:c r="A63" s="11"/>
      <x:c r="B63" s="11"/>
      <x:c r="C63" s="11"/>
      <x:c r="D63" s="13"/>
      <x:c r="E63" s="14"/>
      <x:c r="F63" s="11"/>
      <x:c r="G63" s="11"/>
      <x:c r="H63" s="11"/>
      <x:c r="I63" s="11"/>
      <x:c r="J63" s="11"/>
      <x:c r="K63" s="11"/>
      <x:c r="L63" s="12" t="str">
        <x:f>IF(COUNTA(A63:K63)=0,"",IF(OR(A63="",OR(ISNUMBER(FIND("*",A63)),ISNUMBER(FIND("?",A63))),COUNTIFS('Provisiones'!$A$8:$A$107,A63)&lt;&gt;1,NOT(COUNTIFS('Instrucciones'!$A$15:$A$24,B63)=1),NOT(OR(C63="Provisión",C63="Suplido")),NOT(ISNUMBER(D63)),NOT(ISNUMBER(E63)),F63="",G63="",H63="",I63="",J63&lt;&gt;"Confirmado"),"Completar / revisar","Revisado"))</x:f>
      </x:c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</x:row>
    <x:row r="64" ht="23" customHeight="1">
      <x:c r="A64" s="11"/>
      <x:c r="B64" s="11"/>
      <x:c r="C64" s="11"/>
      <x:c r="D64" s="13"/>
      <x:c r="E64" s="14"/>
      <x:c r="F64" s="11"/>
      <x:c r="G64" s="11"/>
      <x:c r="H64" s="11"/>
      <x:c r="I64" s="11"/>
      <x:c r="J64" s="11"/>
      <x:c r="K64" s="11"/>
      <x:c r="L64" s="12" t="str">
        <x:f>IF(COUNTA(A64:K64)=0,"",IF(OR(A64="",OR(ISNUMBER(FIND("*",A64)),ISNUMBER(FIND("?",A64))),COUNTIFS('Provisiones'!$A$8:$A$107,A64)&lt;&gt;1,NOT(COUNTIFS('Instrucciones'!$A$15:$A$24,B64)=1),NOT(OR(C64="Provisión",C64="Suplido")),NOT(ISNUMBER(D64)),NOT(ISNUMBER(E64)),F64="",G64="",H64="",I64="",J64&lt;&gt;"Confirmado"),"Completar / revisar","Revisado"))</x:f>
      </x:c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</x:row>
    <x:row r="65" ht="23" customHeight="1">
      <x:c r="A65" s="11"/>
      <x:c r="B65" s="11"/>
      <x:c r="C65" s="11"/>
      <x:c r="D65" s="13"/>
      <x:c r="E65" s="14"/>
      <x:c r="F65" s="11"/>
      <x:c r="G65" s="11"/>
      <x:c r="H65" s="11"/>
      <x:c r="I65" s="11"/>
      <x:c r="J65" s="11"/>
      <x:c r="K65" s="11"/>
      <x:c r="L65" s="12" t="str">
        <x:f>IF(COUNTA(A65:K65)=0,"",IF(OR(A65="",OR(ISNUMBER(FIND("*",A65)),ISNUMBER(FIND("?",A65))),COUNTIFS('Provisiones'!$A$8:$A$107,A65)&lt;&gt;1,NOT(COUNTIFS('Instrucciones'!$A$15:$A$24,B65)=1),NOT(OR(C65="Provisión",C65="Suplido")),NOT(ISNUMBER(D65)),NOT(ISNUMBER(E65)),F65="",G65="",H65="",I65="",J65&lt;&gt;"Confirmado"),"Completar / revisar","Revisado"))</x:f>
      </x:c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</x:row>
    <x:row r="66" ht="23" customHeight="1">
      <x:c r="A66" s="11"/>
      <x:c r="B66" s="11"/>
      <x:c r="C66" s="11"/>
      <x:c r="D66" s="13"/>
      <x:c r="E66" s="14"/>
      <x:c r="F66" s="11"/>
      <x:c r="G66" s="11"/>
      <x:c r="H66" s="11"/>
      <x:c r="I66" s="11"/>
      <x:c r="J66" s="11"/>
      <x:c r="K66" s="11"/>
      <x:c r="L66" s="12" t="str">
        <x:f>IF(COUNTA(A66:K66)=0,"",IF(OR(A66="",OR(ISNUMBER(FIND("*",A66)),ISNUMBER(FIND("?",A66))),COUNTIFS('Provisiones'!$A$8:$A$107,A66)&lt;&gt;1,NOT(COUNTIFS('Instrucciones'!$A$15:$A$24,B66)=1),NOT(OR(C66="Provisión",C66="Suplido")),NOT(ISNUMBER(D66)),NOT(ISNUMBER(E66)),F66="",G66="",H66="",I66="",J66&lt;&gt;"Confirmado"),"Completar / revisar","Revisado"))</x:f>
      </x:c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</x:row>
    <x:row r="67" ht="23" customHeight="1">
      <x:c r="A67" s="11"/>
      <x:c r="B67" s="11"/>
      <x:c r="C67" s="11"/>
      <x:c r="D67" s="13"/>
      <x:c r="E67" s="14"/>
      <x:c r="F67" s="11"/>
      <x:c r="G67" s="11"/>
      <x:c r="H67" s="11"/>
      <x:c r="I67" s="11"/>
      <x:c r="J67" s="11"/>
      <x:c r="K67" s="11"/>
      <x:c r="L67" s="12" t="str">
        <x:f>IF(COUNTA(A67:K67)=0,"",IF(OR(A67="",OR(ISNUMBER(FIND("*",A67)),ISNUMBER(FIND("?",A67))),COUNTIFS('Provisiones'!$A$8:$A$107,A67)&lt;&gt;1,NOT(COUNTIFS('Instrucciones'!$A$15:$A$24,B67)=1),NOT(OR(C67="Provisión",C67="Suplido")),NOT(ISNUMBER(D67)),NOT(ISNUMBER(E67)),F67="",G67="",H67="",I67="",J67&lt;&gt;"Confirmado"),"Completar / revisar","Revisado"))</x:f>
      </x:c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</x:row>
    <x:row r="68" ht="23" customHeight="1">
      <x:c r="A68" s="11"/>
      <x:c r="B68" s="11"/>
      <x:c r="C68" s="11"/>
      <x:c r="D68" s="13"/>
      <x:c r="E68" s="14"/>
      <x:c r="F68" s="11"/>
      <x:c r="G68" s="11"/>
      <x:c r="H68" s="11"/>
      <x:c r="I68" s="11"/>
      <x:c r="J68" s="11"/>
      <x:c r="K68" s="11"/>
      <x:c r="L68" s="12" t="str">
        <x:f>IF(COUNTA(A68:K68)=0,"",IF(OR(A68="",OR(ISNUMBER(FIND("*",A68)),ISNUMBER(FIND("?",A68))),COUNTIFS('Provisiones'!$A$8:$A$107,A68)&lt;&gt;1,NOT(COUNTIFS('Instrucciones'!$A$15:$A$24,B68)=1),NOT(OR(C68="Provisión",C68="Suplido")),NOT(ISNUMBER(D68)),NOT(ISNUMBER(E68)),F68="",G68="",H68="",I68="",J68&lt;&gt;"Confirmado"),"Completar / revisar","Revisado"))</x:f>
      </x:c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</x:row>
    <x:row r="69" ht="23" customHeight="1">
      <x:c r="A69" s="11"/>
      <x:c r="B69" s="11"/>
      <x:c r="C69" s="11"/>
      <x:c r="D69" s="13"/>
      <x:c r="E69" s="14"/>
      <x:c r="F69" s="11"/>
      <x:c r="G69" s="11"/>
      <x:c r="H69" s="11"/>
      <x:c r="I69" s="11"/>
      <x:c r="J69" s="11"/>
      <x:c r="K69" s="11"/>
      <x:c r="L69" s="12" t="str">
        <x:f>IF(COUNTA(A69:K69)=0,"",IF(OR(A69="",OR(ISNUMBER(FIND("*",A69)),ISNUMBER(FIND("?",A69))),COUNTIFS('Provisiones'!$A$8:$A$107,A69)&lt;&gt;1,NOT(COUNTIFS('Instrucciones'!$A$15:$A$24,B69)=1),NOT(OR(C69="Provisión",C69="Suplido")),NOT(ISNUMBER(D69)),NOT(ISNUMBER(E69)),F69="",G69="",H69="",I69="",J69&lt;&gt;"Confirmado"),"Completar / revisar","Revisado"))</x:f>
      </x:c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</x:row>
    <x:row r="70" ht="23" customHeight="1">
      <x:c r="A70" s="11"/>
      <x:c r="B70" s="11"/>
      <x:c r="C70" s="11"/>
      <x:c r="D70" s="13"/>
      <x:c r="E70" s="14"/>
      <x:c r="F70" s="11"/>
      <x:c r="G70" s="11"/>
      <x:c r="H70" s="11"/>
      <x:c r="I70" s="11"/>
      <x:c r="J70" s="11"/>
      <x:c r="K70" s="11"/>
      <x:c r="L70" s="12" t="str">
        <x:f>IF(COUNTA(A70:K70)=0,"",IF(OR(A70="",OR(ISNUMBER(FIND("*",A70)),ISNUMBER(FIND("?",A70))),COUNTIFS('Provisiones'!$A$8:$A$107,A70)&lt;&gt;1,NOT(COUNTIFS('Instrucciones'!$A$15:$A$24,B70)=1),NOT(OR(C70="Provisión",C70="Suplido")),NOT(ISNUMBER(D70)),NOT(ISNUMBER(E70)),F70="",G70="",H70="",I70="",J70&lt;&gt;"Confirmado"),"Completar / revisar","Revisado"))</x:f>
      </x:c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</x:row>
    <x:row r="71" ht="23" customHeight="1">
      <x:c r="A71" s="11"/>
      <x:c r="B71" s="11"/>
      <x:c r="C71" s="11"/>
      <x:c r="D71" s="13"/>
      <x:c r="E71" s="14"/>
      <x:c r="F71" s="11"/>
      <x:c r="G71" s="11"/>
      <x:c r="H71" s="11"/>
      <x:c r="I71" s="11"/>
      <x:c r="J71" s="11"/>
      <x:c r="K71" s="11"/>
      <x:c r="L71" s="12" t="str">
        <x:f>IF(COUNTA(A71:K71)=0,"",IF(OR(A71="",OR(ISNUMBER(FIND("*",A71)),ISNUMBER(FIND("?",A71))),COUNTIFS('Provisiones'!$A$8:$A$107,A71)&lt;&gt;1,NOT(COUNTIFS('Instrucciones'!$A$15:$A$24,B71)=1),NOT(OR(C71="Provisión",C71="Suplido")),NOT(ISNUMBER(D71)),NOT(ISNUMBER(E71)),F71="",G71="",H71="",I71="",J71&lt;&gt;"Confirmado"),"Completar / revisar","Revisado"))</x:f>
      </x:c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</x:row>
    <x:row r="72" ht="23" customHeight="1">
      <x:c r="A72" s="11"/>
      <x:c r="B72" s="11"/>
      <x:c r="C72" s="11"/>
      <x:c r="D72" s="13"/>
      <x:c r="E72" s="14"/>
      <x:c r="F72" s="11"/>
      <x:c r="G72" s="11"/>
      <x:c r="H72" s="11"/>
      <x:c r="I72" s="11"/>
      <x:c r="J72" s="11"/>
      <x:c r="K72" s="11"/>
      <x:c r="L72" s="12" t="str">
        <x:f>IF(COUNTA(A72:K72)=0,"",IF(OR(A72="",OR(ISNUMBER(FIND("*",A72)),ISNUMBER(FIND("?",A72))),COUNTIFS('Provisiones'!$A$8:$A$107,A72)&lt;&gt;1,NOT(COUNTIFS('Instrucciones'!$A$15:$A$24,B72)=1),NOT(OR(C72="Provisión",C72="Suplido")),NOT(ISNUMBER(D72)),NOT(ISNUMBER(E72)),F72="",G72="",H72="",I72="",J72&lt;&gt;"Confirmado"),"Completar / revisar","Revisado"))</x:f>
      </x:c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</x:row>
    <x:row r="73" ht="23" customHeight="1">
      <x:c r="A73" s="11"/>
      <x:c r="B73" s="11"/>
      <x:c r="C73" s="11"/>
      <x:c r="D73" s="13"/>
      <x:c r="E73" s="14"/>
      <x:c r="F73" s="11"/>
      <x:c r="G73" s="11"/>
      <x:c r="H73" s="11"/>
      <x:c r="I73" s="11"/>
      <x:c r="J73" s="11"/>
      <x:c r="K73" s="11"/>
      <x:c r="L73" s="12" t="str">
        <x:f>IF(COUNTA(A73:K73)=0,"",IF(OR(A73="",OR(ISNUMBER(FIND("*",A73)),ISNUMBER(FIND("?",A73))),COUNTIFS('Provisiones'!$A$8:$A$107,A73)&lt;&gt;1,NOT(COUNTIFS('Instrucciones'!$A$15:$A$24,B73)=1),NOT(OR(C73="Provisión",C73="Suplido")),NOT(ISNUMBER(D73)),NOT(ISNUMBER(E73)),F73="",G73="",H73="",I73="",J73&lt;&gt;"Confirmado"),"Completar / revisar","Revisado"))</x:f>
      </x:c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</x:row>
    <x:row r="74" ht="23" customHeight="1">
      <x:c r="A74" s="11"/>
      <x:c r="B74" s="11"/>
      <x:c r="C74" s="11"/>
      <x:c r="D74" s="13"/>
      <x:c r="E74" s="14"/>
      <x:c r="F74" s="11"/>
      <x:c r="G74" s="11"/>
      <x:c r="H74" s="11"/>
      <x:c r="I74" s="11"/>
      <x:c r="J74" s="11"/>
      <x:c r="K74" s="11"/>
      <x:c r="L74" s="12" t="str">
        <x:f>IF(COUNTA(A74:K74)=0,"",IF(OR(A74="",OR(ISNUMBER(FIND("*",A74)),ISNUMBER(FIND("?",A74))),COUNTIFS('Provisiones'!$A$8:$A$107,A74)&lt;&gt;1,NOT(COUNTIFS('Instrucciones'!$A$15:$A$24,B74)=1),NOT(OR(C74="Provisión",C74="Suplido")),NOT(ISNUMBER(D74)),NOT(ISNUMBER(E74)),F74="",G74="",H74="",I74="",J74&lt;&gt;"Confirmado"),"Completar / revisar","Revisado"))</x:f>
      </x:c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</x:row>
    <x:row r="75" ht="23" customHeight="1">
      <x:c r="A75" s="11"/>
      <x:c r="B75" s="11"/>
      <x:c r="C75" s="11"/>
      <x:c r="D75" s="13"/>
      <x:c r="E75" s="14"/>
      <x:c r="F75" s="11"/>
      <x:c r="G75" s="11"/>
      <x:c r="H75" s="11"/>
      <x:c r="I75" s="11"/>
      <x:c r="J75" s="11"/>
      <x:c r="K75" s="11"/>
      <x:c r="L75" s="12" t="str">
        <x:f>IF(COUNTA(A75:K75)=0,"",IF(OR(A75="",OR(ISNUMBER(FIND("*",A75)),ISNUMBER(FIND("?",A75))),COUNTIFS('Provisiones'!$A$8:$A$107,A75)&lt;&gt;1,NOT(COUNTIFS('Instrucciones'!$A$15:$A$24,B75)=1),NOT(OR(C75="Provisión",C75="Suplido")),NOT(ISNUMBER(D75)),NOT(ISNUMBER(E75)),F75="",G75="",H75="",I75="",J75&lt;&gt;"Confirmado"),"Completar / revisar","Revisado"))</x:f>
      </x:c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</x:row>
    <x:row r="76" ht="23" customHeight="1">
      <x:c r="A76" s="11"/>
      <x:c r="B76" s="11"/>
      <x:c r="C76" s="11"/>
      <x:c r="D76" s="13"/>
      <x:c r="E76" s="14"/>
      <x:c r="F76" s="11"/>
      <x:c r="G76" s="11"/>
      <x:c r="H76" s="11"/>
      <x:c r="I76" s="11"/>
      <x:c r="J76" s="11"/>
      <x:c r="K76" s="11"/>
      <x:c r="L76" s="12" t="str">
        <x:f>IF(COUNTA(A76:K76)=0,"",IF(OR(A76="",OR(ISNUMBER(FIND("*",A76)),ISNUMBER(FIND("?",A76))),COUNTIFS('Provisiones'!$A$8:$A$107,A76)&lt;&gt;1,NOT(COUNTIFS('Instrucciones'!$A$15:$A$24,B76)=1),NOT(OR(C76="Provisión",C76="Suplido")),NOT(ISNUMBER(D76)),NOT(ISNUMBER(E76)),F76="",G76="",H76="",I76="",J76&lt;&gt;"Confirmado"),"Completar / revisar","Revisado"))</x:f>
      </x:c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</x:row>
    <x:row r="77" ht="23" customHeight="1">
      <x:c r="A77" s="11"/>
      <x:c r="B77" s="11"/>
      <x:c r="C77" s="11"/>
      <x:c r="D77" s="13"/>
      <x:c r="E77" s="14"/>
      <x:c r="F77" s="11"/>
      <x:c r="G77" s="11"/>
      <x:c r="H77" s="11"/>
      <x:c r="I77" s="11"/>
      <x:c r="J77" s="11"/>
      <x:c r="K77" s="11"/>
      <x:c r="L77" s="12" t="str">
        <x:f>IF(COUNTA(A77:K77)=0,"",IF(OR(A77="",OR(ISNUMBER(FIND("*",A77)),ISNUMBER(FIND("?",A77))),COUNTIFS('Provisiones'!$A$8:$A$107,A77)&lt;&gt;1,NOT(COUNTIFS('Instrucciones'!$A$15:$A$24,B77)=1),NOT(OR(C77="Provisión",C77="Suplido")),NOT(ISNUMBER(D77)),NOT(ISNUMBER(E77)),F77="",G77="",H77="",I77="",J77&lt;&gt;"Confirmado"),"Completar / revisar","Revisado"))</x:f>
      </x:c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</x:row>
    <x:row r="78" ht="23" customHeight="1">
      <x:c r="A78" s="11"/>
      <x:c r="B78" s="11"/>
      <x:c r="C78" s="11"/>
      <x:c r="D78" s="13"/>
      <x:c r="E78" s="14"/>
      <x:c r="F78" s="11"/>
      <x:c r="G78" s="11"/>
      <x:c r="H78" s="11"/>
      <x:c r="I78" s="11"/>
      <x:c r="J78" s="11"/>
      <x:c r="K78" s="11"/>
      <x:c r="L78" s="12" t="str">
        <x:f>IF(COUNTA(A78:K78)=0,"",IF(OR(A78="",OR(ISNUMBER(FIND("*",A78)),ISNUMBER(FIND("?",A78))),COUNTIFS('Provisiones'!$A$8:$A$107,A78)&lt;&gt;1,NOT(COUNTIFS('Instrucciones'!$A$15:$A$24,B78)=1),NOT(OR(C78="Provisión",C78="Suplido")),NOT(ISNUMBER(D78)),NOT(ISNUMBER(E78)),F78="",G78="",H78="",I78="",J78&lt;&gt;"Confirmado"),"Completar / revisar","Revisado"))</x:f>
      </x:c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</x:row>
    <x:row r="79" ht="23" customHeight="1">
      <x:c r="A79" s="11"/>
      <x:c r="B79" s="11"/>
      <x:c r="C79" s="11"/>
      <x:c r="D79" s="13"/>
      <x:c r="E79" s="14"/>
      <x:c r="F79" s="11"/>
      <x:c r="G79" s="11"/>
      <x:c r="H79" s="11"/>
      <x:c r="I79" s="11"/>
      <x:c r="J79" s="11"/>
      <x:c r="K79" s="11"/>
      <x:c r="L79" s="12" t="str">
        <x:f>IF(COUNTA(A79:K79)=0,"",IF(OR(A79="",OR(ISNUMBER(FIND("*",A79)),ISNUMBER(FIND("?",A79))),COUNTIFS('Provisiones'!$A$8:$A$107,A79)&lt;&gt;1,NOT(COUNTIFS('Instrucciones'!$A$15:$A$24,B79)=1),NOT(OR(C79="Provisión",C79="Suplido")),NOT(ISNUMBER(D79)),NOT(ISNUMBER(E79)),F79="",G79="",H79="",I79="",J79&lt;&gt;"Confirmado"),"Completar / revisar","Revisado"))</x:f>
      </x:c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</x:row>
    <x:row r="80" ht="23" customHeight="1">
      <x:c r="A80" s="11"/>
      <x:c r="B80" s="11"/>
      <x:c r="C80" s="11"/>
      <x:c r="D80" s="13"/>
      <x:c r="E80" s="14"/>
      <x:c r="F80" s="11"/>
      <x:c r="G80" s="11"/>
      <x:c r="H80" s="11"/>
      <x:c r="I80" s="11"/>
      <x:c r="J80" s="11"/>
      <x:c r="K80" s="11"/>
      <x:c r="L80" s="12" t="str">
        <x:f>IF(COUNTA(A80:K80)=0,"",IF(OR(A80="",OR(ISNUMBER(FIND("*",A80)),ISNUMBER(FIND("?",A80))),COUNTIFS('Provisiones'!$A$8:$A$107,A80)&lt;&gt;1,NOT(COUNTIFS('Instrucciones'!$A$15:$A$24,B80)=1),NOT(OR(C80="Provisión",C80="Suplido")),NOT(ISNUMBER(D80)),NOT(ISNUMBER(E80)),F80="",G80="",H80="",I80="",J80&lt;&gt;"Confirmado"),"Completar / revisar","Revisado"))</x:f>
      </x:c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</x:row>
    <x:row r="81" ht="23" customHeight="1">
      <x:c r="A81" s="11"/>
      <x:c r="B81" s="11"/>
      <x:c r="C81" s="11"/>
      <x:c r="D81" s="13"/>
      <x:c r="E81" s="14"/>
      <x:c r="F81" s="11"/>
      <x:c r="G81" s="11"/>
      <x:c r="H81" s="11"/>
      <x:c r="I81" s="11"/>
      <x:c r="J81" s="11"/>
      <x:c r="K81" s="11"/>
      <x:c r="L81" s="12" t="str">
        <x:f>IF(COUNTA(A81:K81)=0,"",IF(OR(A81="",OR(ISNUMBER(FIND("*",A81)),ISNUMBER(FIND("?",A81))),COUNTIFS('Provisiones'!$A$8:$A$107,A81)&lt;&gt;1,NOT(COUNTIFS('Instrucciones'!$A$15:$A$24,B81)=1),NOT(OR(C81="Provisión",C81="Suplido")),NOT(ISNUMBER(D81)),NOT(ISNUMBER(E81)),F81="",G81="",H81="",I81="",J81&lt;&gt;"Confirmado"),"Completar / revisar","Revisado"))</x:f>
      </x:c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</x:row>
    <x:row r="82" ht="23" customHeight="1">
      <x:c r="A82" s="11"/>
      <x:c r="B82" s="11"/>
      <x:c r="C82" s="11"/>
      <x:c r="D82" s="13"/>
      <x:c r="E82" s="14"/>
      <x:c r="F82" s="11"/>
      <x:c r="G82" s="11"/>
      <x:c r="H82" s="11"/>
      <x:c r="I82" s="11"/>
      <x:c r="J82" s="11"/>
      <x:c r="K82" s="11"/>
      <x:c r="L82" s="12" t="str">
        <x:f>IF(COUNTA(A82:K82)=0,"",IF(OR(A82="",OR(ISNUMBER(FIND("*",A82)),ISNUMBER(FIND("?",A82))),COUNTIFS('Provisiones'!$A$8:$A$107,A82)&lt;&gt;1,NOT(COUNTIFS('Instrucciones'!$A$15:$A$24,B82)=1),NOT(OR(C82="Provisión",C82="Suplido")),NOT(ISNUMBER(D82)),NOT(ISNUMBER(E82)),F82="",G82="",H82="",I82="",J82&lt;&gt;"Confirmado"),"Completar / revisar","Revisado"))</x:f>
      </x:c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</x:row>
    <x:row r="83" ht="23" customHeight="1">
      <x:c r="A83" s="11"/>
      <x:c r="B83" s="11"/>
      <x:c r="C83" s="11"/>
      <x:c r="D83" s="13"/>
      <x:c r="E83" s="14"/>
      <x:c r="F83" s="11"/>
      <x:c r="G83" s="11"/>
      <x:c r="H83" s="11"/>
      <x:c r="I83" s="11"/>
      <x:c r="J83" s="11"/>
      <x:c r="K83" s="11"/>
      <x:c r="L83" s="12" t="str">
        <x:f>IF(COUNTA(A83:K83)=0,"",IF(OR(A83="",OR(ISNUMBER(FIND("*",A83)),ISNUMBER(FIND("?",A83))),COUNTIFS('Provisiones'!$A$8:$A$107,A83)&lt;&gt;1,NOT(COUNTIFS('Instrucciones'!$A$15:$A$24,B83)=1),NOT(OR(C83="Provisión",C83="Suplido")),NOT(ISNUMBER(D83)),NOT(ISNUMBER(E83)),F83="",G83="",H83="",I83="",J83&lt;&gt;"Confirmado"),"Completar / revisar","Revisado"))</x:f>
      </x:c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</x:row>
    <x:row r="84" ht="23" customHeight="1">
      <x:c r="A84" s="11"/>
      <x:c r="B84" s="11"/>
      <x:c r="C84" s="11"/>
      <x:c r="D84" s="13"/>
      <x:c r="E84" s="14"/>
      <x:c r="F84" s="11"/>
      <x:c r="G84" s="11"/>
      <x:c r="H84" s="11"/>
      <x:c r="I84" s="11"/>
      <x:c r="J84" s="11"/>
      <x:c r="K84" s="11"/>
      <x:c r="L84" s="12" t="str">
        <x:f>IF(COUNTA(A84:K84)=0,"",IF(OR(A84="",OR(ISNUMBER(FIND("*",A84)),ISNUMBER(FIND("?",A84))),COUNTIFS('Provisiones'!$A$8:$A$107,A84)&lt;&gt;1,NOT(COUNTIFS('Instrucciones'!$A$15:$A$24,B84)=1),NOT(OR(C84="Provisión",C84="Suplido")),NOT(ISNUMBER(D84)),NOT(ISNUMBER(E84)),F84="",G84="",H84="",I84="",J84&lt;&gt;"Confirmado"),"Completar / revisar","Revisado"))</x:f>
      </x:c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</x:row>
    <x:row r="85" ht="23" customHeight="1">
      <x:c r="A85" s="11"/>
      <x:c r="B85" s="11"/>
      <x:c r="C85" s="11"/>
      <x:c r="D85" s="13"/>
      <x:c r="E85" s="14"/>
      <x:c r="F85" s="11"/>
      <x:c r="G85" s="11"/>
      <x:c r="H85" s="11"/>
      <x:c r="I85" s="11"/>
      <x:c r="J85" s="11"/>
      <x:c r="K85" s="11"/>
      <x:c r="L85" s="12" t="str">
        <x:f>IF(COUNTA(A85:K85)=0,"",IF(OR(A85="",OR(ISNUMBER(FIND("*",A85)),ISNUMBER(FIND("?",A85))),COUNTIFS('Provisiones'!$A$8:$A$107,A85)&lt;&gt;1,NOT(COUNTIFS('Instrucciones'!$A$15:$A$24,B85)=1),NOT(OR(C85="Provisión",C85="Suplido")),NOT(ISNUMBER(D85)),NOT(ISNUMBER(E85)),F85="",G85="",H85="",I85="",J85&lt;&gt;"Confirmado"),"Completar / revisar","Revisado"))</x:f>
      </x:c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</x:row>
    <x:row r="86" ht="23" customHeight="1">
      <x:c r="A86" s="11"/>
      <x:c r="B86" s="11"/>
      <x:c r="C86" s="11"/>
      <x:c r="D86" s="13"/>
      <x:c r="E86" s="14"/>
      <x:c r="F86" s="11"/>
      <x:c r="G86" s="11"/>
      <x:c r="H86" s="11"/>
      <x:c r="I86" s="11"/>
      <x:c r="J86" s="11"/>
      <x:c r="K86" s="11"/>
      <x:c r="L86" s="12" t="str">
        <x:f>IF(COUNTA(A86:K86)=0,"",IF(OR(A86="",OR(ISNUMBER(FIND("*",A86)),ISNUMBER(FIND("?",A86))),COUNTIFS('Provisiones'!$A$8:$A$107,A86)&lt;&gt;1,NOT(COUNTIFS('Instrucciones'!$A$15:$A$24,B86)=1),NOT(OR(C86="Provisión",C86="Suplido")),NOT(ISNUMBER(D86)),NOT(ISNUMBER(E86)),F86="",G86="",H86="",I86="",J86&lt;&gt;"Confirmado"),"Completar / revisar","Revisado"))</x:f>
      </x:c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</x:row>
    <x:row r="87" ht="23" customHeight="1">
      <x:c r="A87" s="11"/>
      <x:c r="B87" s="11"/>
      <x:c r="C87" s="11"/>
      <x:c r="D87" s="13"/>
      <x:c r="E87" s="14"/>
      <x:c r="F87" s="11"/>
      <x:c r="G87" s="11"/>
      <x:c r="H87" s="11"/>
      <x:c r="I87" s="11"/>
      <x:c r="J87" s="11"/>
      <x:c r="K87" s="11"/>
      <x:c r="L87" s="12" t="str">
        <x:f>IF(COUNTA(A87:K87)=0,"",IF(OR(A87="",OR(ISNUMBER(FIND("*",A87)),ISNUMBER(FIND("?",A87))),COUNTIFS('Provisiones'!$A$8:$A$107,A87)&lt;&gt;1,NOT(COUNTIFS('Instrucciones'!$A$15:$A$24,B87)=1),NOT(OR(C87="Provisión",C87="Suplido")),NOT(ISNUMBER(D87)),NOT(ISNUMBER(E87)),F87="",G87="",H87="",I87="",J87&lt;&gt;"Confirmado"),"Completar / revisar","Revisado"))</x:f>
      </x:c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</x:row>
    <x:row r="88" ht="23" customHeight="1">
      <x:c r="A88" s="11"/>
      <x:c r="B88" s="11"/>
      <x:c r="C88" s="11"/>
      <x:c r="D88" s="13"/>
      <x:c r="E88" s="14"/>
      <x:c r="F88" s="11"/>
      <x:c r="G88" s="11"/>
      <x:c r="H88" s="11"/>
      <x:c r="I88" s="11"/>
      <x:c r="J88" s="11"/>
      <x:c r="K88" s="11"/>
      <x:c r="L88" s="12" t="str">
        <x:f>IF(COUNTA(A88:K88)=0,"",IF(OR(A88="",OR(ISNUMBER(FIND("*",A88)),ISNUMBER(FIND("?",A88))),COUNTIFS('Provisiones'!$A$8:$A$107,A88)&lt;&gt;1,NOT(COUNTIFS('Instrucciones'!$A$15:$A$24,B88)=1),NOT(OR(C88="Provisión",C88="Suplido")),NOT(ISNUMBER(D88)),NOT(ISNUMBER(E88)),F88="",G88="",H88="",I88="",J88&lt;&gt;"Confirmado"),"Completar / revisar","Revisado"))</x:f>
      </x:c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</x:row>
    <x:row r="89" ht="23" customHeight="1">
      <x:c r="A89" s="11"/>
      <x:c r="B89" s="11"/>
      <x:c r="C89" s="11"/>
      <x:c r="D89" s="13"/>
      <x:c r="E89" s="14"/>
      <x:c r="F89" s="11"/>
      <x:c r="G89" s="11"/>
      <x:c r="H89" s="11"/>
      <x:c r="I89" s="11"/>
      <x:c r="J89" s="11"/>
      <x:c r="K89" s="11"/>
      <x:c r="L89" s="12" t="str">
        <x:f>IF(COUNTA(A89:K89)=0,"",IF(OR(A89="",OR(ISNUMBER(FIND("*",A89)),ISNUMBER(FIND("?",A89))),COUNTIFS('Provisiones'!$A$8:$A$107,A89)&lt;&gt;1,NOT(COUNTIFS('Instrucciones'!$A$15:$A$24,B89)=1),NOT(OR(C89="Provisión",C89="Suplido")),NOT(ISNUMBER(D89)),NOT(ISNUMBER(E89)),F89="",G89="",H89="",I89="",J89&lt;&gt;"Confirmado"),"Completar / revisar","Revisado"))</x:f>
      </x:c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</x:row>
    <x:row r="90" ht="23" customHeight="1">
      <x:c r="A90" s="11"/>
      <x:c r="B90" s="11"/>
      <x:c r="C90" s="11"/>
      <x:c r="D90" s="13"/>
      <x:c r="E90" s="14"/>
      <x:c r="F90" s="11"/>
      <x:c r="G90" s="11"/>
      <x:c r="H90" s="11"/>
      <x:c r="I90" s="11"/>
      <x:c r="J90" s="11"/>
      <x:c r="K90" s="11"/>
      <x:c r="L90" s="12" t="str">
        <x:f>IF(COUNTA(A90:K90)=0,"",IF(OR(A90="",OR(ISNUMBER(FIND("*",A90)),ISNUMBER(FIND("?",A90))),COUNTIFS('Provisiones'!$A$8:$A$107,A90)&lt;&gt;1,NOT(COUNTIFS('Instrucciones'!$A$15:$A$24,B90)=1),NOT(OR(C90="Provisión",C90="Suplido")),NOT(ISNUMBER(D90)),NOT(ISNUMBER(E90)),F90="",G90="",H90="",I90="",J90&lt;&gt;"Confirmado"),"Completar / revisar","Revisado"))</x:f>
      </x:c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</x:row>
    <x:row r="91" ht="23" customHeight="1">
      <x:c r="A91" s="11"/>
      <x:c r="B91" s="11"/>
      <x:c r="C91" s="11"/>
      <x:c r="D91" s="13"/>
      <x:c r="E91" s="14"/>
      <x:c r="F91" s="11"/>
      <x:c r="G91" s="11"/>
      <x:c r="H91" s="11"/>
      <x:c r="I91" s="11"/>
      <x:c r="J91" s="11"/>
      <x:c r="K91" s="11"/>
      <x:c r="L91" s="12" t="str">
        <x:f>IF(COUNTA(A91:K91)=0,"",IF(OR(A91="",OR(ISNUMBER(FIND("*",A91)),ISNUMBER(FIND("?",A91))),COUNTIFS('Provisiones'!$A$8:$A$107,A91)&lt;&gt;1,NOT(COUNTIFS('Instrucciones'!$A$15:$A$24,B91)=1),NOT(OR(C91="Provisión",C91="Suplido")),NOT(ISNUMBER(D91)),NOT(ISNUMBER(E91)),F91="",G91="",H91="",I91="",J91&lt;&gt;"Confirmado"),"Completar / revisar","Revisado"))</x:f>
      </x:c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</x:row>
    <x:row r="92" ht="23" customHeight="1">
      <x:c r="A92" s="11"/>
      <x:c r="B92" s="11"/>
      <x:c r="C92" s="11"/>
      <x:c r="D92" s="13"/>
      <x:c r="E92" s="14"/>
      <x:c r="F92" s="11"/>
      <x:c r="G92" s="11"/>
      <x:c r="H92" s="11"/>
      <x:c r="I92" s="11"/>
      <x:c r="J92" s="11"/>
      <x:c r="K92" s="11"/>
      <x:c r="L92" s="12" t="str">
        <x:f>IF(COUNTA(A92:K92)=0,"",IF(OR(A92="",OR(ISNUMBER(FIND("*",A92)),ISNUMBER(FIND("?",A92))),COUNTIFS('Provisiones'!$A$8:$A$107,A92)&lt;&gt;1,NOT(COUNTIFS('Instrucciones'!$A$15:$A$24,B92)=1),NOT(OR(C92="Provisión",C92="Suplido")),NOT(ISNUMBER(D92)),NOT(ISNUMBER(E92)),F92="",G92="",H92="",I92="",J92&lt;&gt;"Confirmado"),"Completar / revisar","Revisado"))</x:f>
      </x:c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</x:row>
    <x:row r="93" ht="23" customHeight="1">
      <x:c r="A93" s="11"/>
      <x:c r="B93" s="11"/>
      <x:c r="C93" s="11"/>
      <x:c r="D93" s="13"/>
      <x:c r="E93" s="14"/>
      <x:c r="F93" s="11"/>
      <x:c r="G93" s="11"/>
      <x:c r="H93" s="11"/>
      <x:c r="I93" s="11"/>
      <x:c r="J93" s="11"/>
      <x:c r="K93" s="11"/>
      <x:c r="L93" s="12" t="str">
        <x:f>IF(COUNTA(A93:K93)=0,"",IF(OR(A93="",OR(ISNUMBER(FIND("*",A93)),ISNUMBER(FIND("?",A93))),COUNTIFS('Provisiones'!$A$8:$A$107,A93)&lt;&gt;1,NOT(COUNTIFS('Instrucciones'!$A$15:$A$24,B93)=1),NOT(OR(C93="Provisión",C93="Suplido")),NOT(ISNUMBER(D93)),NOT(ISNUMBER(E93)),F93="",G93="",H93="",I93="",J93&lt;&gt;"Confirmado"),"Completar / revisar","Revisado"))</x:f>
      </x:c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</x:row>
    <x:row r="94" ht="23" customHeight="1">
      <x:c r="A94" s="11"/>
      <x:c r="B94" s="11"/>
      <x:c r="C94" s="11"/>
      <x:c r="D94" s="13"/>
      <x:c r="E94" s="14"/>
      <x:c r="F94" s="11"/>
      <x:c r="G94" s="11"/>
      <x:c r="H94" s="11"/>
      <x:c r="I94" s="11"/>
      <x:c r="J94" s="11"/>
      <x:c r="K94" s="11"/>
      <x:c r="L94" s="12" t="str">
        <x:f>IF(COUNTA(A94:K94)=0,"",IF(OR(A94="",OR(ISNUMBER(FIND("*",A94)),ISNUMBER(FIND("?",A94))),COUNTIFS('Provisiones'!$A$8:$A$107,A94)&lt;&gt;1,NOT(COUNTIFS('Instrucciones'!$A$15:$A$24,B94)=1),NOT(OR(C94="Provisión",C94="Suplido")),NOT(ISNUMBER(D94)),NOT(ISNUMBER(E94)),F94="",G94="",H94="",I94="",J94&lt;&gt;"Confirmado"),"Completar / revisar","Revisado"))</x:f>
      </x:c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</x:row>
    <x:row r="95" ht="23" customHeight="1">
      <x:c r="A95" s="11"/>
      <x:c r="B95" s="11"/>
      <x:c r="C95" s="11"/>
      <x:c r="D95" s="13"/>
      <x:c r="E95" s="14"/>
      <x:c r="F95" s="11"/>
      <x:c r="G95" s="11"/>
      <x:c r="H95" s="11"/>
      <x:c r="I95" s="11"/>
      <x:c r="J95" s="11"/>
      <x:c r="K95" s="11"/>
      <x:c r="L95" s="12" t="str">
        <x:f>IF(COUNTA(A95:K95)=0,"",IF(OR(A95="",OR(ISNUMBER(FIND("*",A95)),ISNUMBER(FIND("?",A95))),COUNTIFS('Provisiones'!$A$8:$A$107,A95)&lt;&gt;1,NOT(COUNTIFS('Instrucciones'!$A$15:$A$24,B95)=1),NOT(OR(C95="Provisión",C95="Suplido")),NOT(ISNUMBER(D95)),NOT(ISNUMBER(E95)),F95="",G95="",H95="",I95="",J95&lt;&gt;"Confirmado"),"Completar / revisar","Revisado"))</x:f>
      </x:c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</x:row>
    <x:row r="96" ht="23" customHeight="1">
      <x:c r="A96" s="11"/>
      <x:c r="B96" s="11"/>
      <x:c r="C96" s="11"/>
      <x:c r="D96" s="13"/>
      <x:c r="E96" s="14"/>
      <x:c r="F96" s="11"/>
      <x:c r="G96" s="11"/>
      <x:c r="H96" s="11"/>
      <x:c r="I96" s="11"/>
      <x:c r="J96" s="11"/>
      <x:c r="K96" s="11"/>
      <x:c r="L96" s="12" t="str">
        <x:f>IF(COUNTA(A96:K96)=0,"",IF(OR(A96="",OR(ISNUMBER(FIND("*",A96)),ISNUMBER(FIND("?",A96))),COUNTIFS('Provisiones'!$A$8:$A$107,A96)&lt;&gt;1,NOT(COUNTIFS('Instrucciones'!$A$15:$A$24,B96)=1),NOT(OR(C96="Provisión",C96="Suplido")),NOT(ISNUMBER(D96)),NOT(ISNUMBER(E96)),F96="",G96="",H96="",I96="",J96&lt;&gt;"Confirmado"),"Completar / revisar","Revisado"))</x:f>
      </x:c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</x:row>
    <x:row r="97" ht="23" customHeight="1">
      <x:c r="A97" s="11"/>
      <x:c r="B97" s="11"/>
      <x:c r="C97" s="11"/>
      <x:c r="D97" s="13"/>
      <x:c r="E97" s="14"/>
      <x:c r="F97" s="11"/>
      <x:c r="G97" s="11"/>
      <x:c r="H97" s="11"/>
      <x:c r="I97" s="11"/>
      <x:c r="J97" s="11"/>
      <x:c r="K97" s="11"/>
      <x:c r="L97" s="12" t="str">
        <x:f>IF(COUNTA(A97:K97)=0,"",IF(OR(A97="",OR(ISNUMBER(FIND("*",A97)),ISNUMBER(FIND("?",A97))),COUNTIFS('Provisiones'!$A$8:$A$107,A97)&lt;&gt;1,NOT(COUNTIFS('Instrucciones'!$A$15:$A$24,B97)=1),NOT(OR(C97="Provisión",C97="Suplido")),NOT(ISNUMBER(D97)),NOT(ISNUMBER(E97)),F97="",G97="",H97="",I97="",J97&lt;&gt;"Confirmado"),"Completar / revisar","Revisado"))</x:f>
      </x:c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</x:row>
    <x:row r="98" ht="23" customHeight="1">
      <x:c r="A98" s="11"/>
      <x:c r="B98" s="11"/>
      <x:c r="C98" s="11"/>
      <x:c r="D98" s="13"/>
      <x:c r="E98" s="14"/>
      <x:c r="F98" s="11"/>
      <x:c r="G98" s="11"/>
      <x:c r="H98" s="11"/>
      <x:c r="I98" s="11"/>
      <x:c r="J98" s="11"/>
      <x:c r="K98" s="11"/>
      <x:c r="L98" s="12" t="str">
        <x:f>IF(COUNTA(A98:K98)=0,"",IF(OR(A98="",OR(ISNUMBER(FIND("*",A98)),ISNUMBER(FIND("?",A98))),COUNTIFS('Provisiones'!$A$8:$A$107,A98)&lt;&gt;1,NOT(COUNTIFS('Instrucciones'!$A$15:$A$24,B98)=1),NOT(OR(C98="Provisión",C98="Suplido")),NOT(ISNUMBER(D98)),NOT(ISNUMBER(E98)),F98="",G98="",H98="",I98="",J98&lt;&gt;"Confirmado"),"Completar / revisar","Revisado"))</x:f>
      </x:c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</x:row>
    <x:row r="99" ht="23" customHeight="1">
      <x:c r="A99" s="11"/>
      <x:c r="B99" s="11"/>
      <x:c r="C99" s="11"/>
      <x:c r="D99" s="13"/>
      <x:c r="E99" s="14"/>
      <x:c r="F99" s="11"/>
      <x:c r="G99" s="11"/>
      <x:c r="H99" s="11"/>
      <x:c r="I99" s="11"/>
      <x:c r="J99" s="11"/>
      <x:c r="K99" s="11"/>
      <x:c r="L99" s="12" t="str">
        <x:f>IF(COUNTA(A99:K99)=0,"",IF(OR(A99="",OR(ISNUMBER(FIND("*",A99)),ISNUMBER(FIND("?",A99))),COUNTIFS('Provisiones'!$A$8:$A$107,A99)&lt;&gt;1,NOT(COUNTIFS('Instrucciones'!$A$15:$A$24,B99)=1),NOT(OR(C99="Provisión",C99="Suplido")),NOT(ISNUMBER(D99)),NOT(ISNUMBER(E99)),F99="",G99="",H99="",I99="",J99&lt;&gt;"Confirmado"),"Completar / revisar","Revisado"))</x:f>
      </x:c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</x:row>
    <x:row r="100" ht="23" customHeight="1">
      <x:c r="A100" s="11"/>
      <x:c r="B100" s="11"/>
      <x:c r="C100" s="11"/>
      <x:c r="D100" s="13"/>
      <x:c r="E100" s="14"/>
      <x:c r="F100" s="11"/>
      <x:c r="G100" s="11"/>
      <x:c r="H100" s="11"/>
      <x:c r="I100" s="11"/>
      <x:c r="J100" s="11"/>
      <x:c r="K100" s="11"/>
      <x:c r="L100" s="12" t="str">
        <x:f>IF(COUNTA(A100:K100)=0,"",IF(OR(A100="",OR(ISNUMBER(FIND("*",A100)),ISNUMBER(FIND("?",A100))),COUNTIFS('Provisiones'!$A$8:$A$107,A100)&lt;&gt;1,NOT(COUNTIFS('Instrucciones'!$A$15:$A$24,B100)=1),NOT(OR(C100="Provisión",C100="Suplido")),NOT(ISNUMBER(D100)),NOT(ISNUMBER(E100)),F100="",G100="",H100="",I100="",J100&lt;&gt;"Confirmado"),"Completar / revisar","Revisado"))</x:f>
      </x:c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</x:row>
    <x:row r="101" ht="23" customHeight="1">
      <x:c r="A101" s="11"/>
      <x:c r="B101" s="11"/>
      <x:c r="C101" s="11"/>
      <x:c r="D101" s="13"/>
      <x:c r="E101" s="14"/>
      <x:c r="F101" s="11"/>
      <x:c r="G101" s="11"/>
      <x:c r="H101" s="11"/>
      <x:c r="I101" s="11"/>
      <x:c r="J101" s="11"/>
      <x:c r="K101" s="11"/>
      <x:c r="L101" s="12" t="str">
        <x:f>IF(COUNTA(A101:K101)=0,"",IF(OR(A101="",OR(ISNUMBER(FIND("*",A101)),ISNUMBER(FIND("?",A101))),COUNTIFS('Provisiones'!$A$8:$A$107,A101)&lt;&gt;1,NOT(COUNTIFS('Instrucciones'!$A$15:$A$24,B101)=1),NOT(OR(C101="Provisión",C101="Suplido")),NOT(ISNUMBER(D101)),NOT(ISNUMBER(E101)),F101="",G101="",H101="",I101="",J101&lt;&gt;"Confirmado"),"Completar / revisar","Revisado"))</x:f>
      </x:c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</x:row>
    <x:row r="102" ht="23" customHeight="1">
      <x:c r="A102" s="11"/>
      <x:c r="B102" s="11"/>
      <x:c r="C102" s="11"/>
      <x:c r="D102" s="13"/>
      <x:c r="E102" s="14"/>
      <x:c r="F102" s="11"/>
      <x:c r="G102" s="11"/>
      <x:c r="H102" s="11"/>
      <x:c r="I102" s="11"/>
      <x:c r="J102" s="11"/>
      <x:c r="K102" s="11"/>
      <x:c r="L102" s="12" t="str">
        <x:f>IF(COUNTA(A102:K102)=0,"",IF(OR(A102="",OR(ISNUMBER(FIND("*",A102)),ISNUMBER(FIND("?",A102))),COUNTIFS('Provisiones'!$A$8:$A$107,A102)&lt;&gt;1,NOT(COUNTIFS('Instrucciones'!$A$15:$A$24,B102)=1),NOT(OR(C102="Provisión",C102="Suplido")),NOT(ISNUMBER(D102)),NOT(ISNUMBER(E102)),F102="",G102="",H102="",I102="",J102&lt;&gt;"Confirmado"),"Completar / revisar","Revisado"))</x:f>
      </x:c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</x:row>
    <x:row r="103" ht="23" customHeight="1">
      <x:c r="A103" s="11"/>
      <x:c r="B103" s="11"/>
      <x:c r="C103" s="11"/>
      <x:c r="D103" s="13"/>
      <x:c r="E103" s="14"/>
      <x:c r="F103" s="11"/>
      <x:c r="G103" s="11"/>
      <x:c r="H103" s="11"/>
      <x:c r="I103" s="11"/>
      <x:c r="J103" s="11"/>
      <x:c r="K103" s="11"/>
      <x:c r="L103" s="12" t="str">
        <x:f>IF(COUNTA(A103:K103)=0,"",IF(OR(A103="",OR(ISNUMBER(FIND("*",A103)),ISNUMBER(FIND("?",A103))),COUNTIFS('Provisiones'!$A$8:$A$107,A103)&lt;&gt;1,NOT(COUNTIFS('Instrucciones'!$A$15:$A$24,B103)=1),NOT(OR(C103="Provisión",C103="Suplido")),NOT(ISNUMBER(D103)),NOT(ISNUMBER(E103)),F103="",G103="",H103="",I103="",J103&lt;&gt;"Confirmado"),"Completar / revisar","Revisado"))</x:f>
      </x:c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</x:row>
    <x:row r="104" ht="23" customHeight="1">
      <x:c r="A104" s="11"/>
      <x:c r="B104" s="11"/>
      <x:c r="C104" s="11"/>
      <x:c r="D104" s="13"/>
      <x:c r="E104" s="14"/>
      <x:c r="F104" s="11"/>
      <x:c r="G104" s="11"/>
      <x:c r="H104" s="11"/>
      <x:c r="I104" s="11"/>
      <x:c r="J104" s="11"/>
      <x:c r="K104" s="11"/>
      <x:c r="L104" s="12" t="str">
        <x:f>IF(COUNTA(A104:K104)=0,"",IF(OR(A104="",OR(ISNUMBER(FIND("*",A104)),ISNUMBER(FIND("?",A104))),COUNTIFS('Provisiones'!$A$8:$A$107,A104)&lt;&gt;1,NOT(COUNTIFS('Instrucciones'!$A$15:$A$24,B104)=1),NOT(OR(C104="Provisión",C104="Suplido")),NOT(ISNUMBER(D104)),NOT(ISNUMBER(E104)),F104="",G104="",H104="",I104="",J104&lt;&gt;"Confirmado"),"Completar / revisar","Revisado"))</x:f>
      </x:c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</x:row>
    <x:row r="105" ht="23" customHeight="1">
      <x:c r="A105" s="11"/>
      <x:c r="B105" s="11"/>
      <x:c r="C105" s="11"/>
      <x:c r="D105" s="13"/>
      <x:c r="E105" s="14"/>
      <x:c r="F105" s="11"/>
      <x:c r="G105" s="11"/>
      <x:c r="H105" s="11"/>
      <x:c r="I105" s="11"/>
      <x:c r="J105" s="11"/>
      <x:c r="K105" s="11"/>
      <x:c r="L105" s="12" t="str">
        <x:f>IF(COUNTA(A105:K105)=0,"",IF(OR(A105="",OR(ISNUMBER(FIND("*",A105)),ISNUMBER(FIND("?",A105))),COUNTIFS('Provisiones'!$A$8:$A$107,A105)&lt;&gt;1,NOT(COUNTIFS('Instrucciones'!$A$15:$A$24,B105)=1),NOT(OR(C105="Provisión",C105="Suplido")),NOT(ISNUMBER(D105)),NOT(ISNUMBER(E105)),F105="",G105="",H105="",I105="",J105&lt;&gt;"Confirmado"),"Completar / revisar","Revisado"))</x:f>
      </x:c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</x:row>
    <x:row r="106" ht="23" customHeight="1">
      <x:c r="A106" s="11"/>
      <x:c r="B106" s="11"/>
      <x:c r="C106" s="11"/>
      <x:c r="D106" s="13"/>
      <x:c r="E106" s="14"/>
      <x:c r="F106" s="11"/>
      <x:c r="G106" s="11"/>
      <x:c r="H106" s="11"/>
      <x:c r="I106" s="11"/>
      <x:c r="J106" s="11"/>
      <x:c r="K106" s="11"/>
      <x:c r="L106" s="12" t="str">
        <x:f>IF(COUNTA(A106:K106)=0,"",IF(OR(A106="",OR(ISNUMBER(FIND("*",A106)),ISNUMBER(FIND("?",A106))),COUNTIFS('Provisiones'!$A$8:$A$107,A106)&lt;&gt;1,NOT(COUNTIFS('Instrucciones'!$A$15:$A$24,B106)=1),NOT(OR(C106="Provisión",C106="Suplido")),NOT(ISNUMBER(D106)),NOT(ISNUMBER(E106)),F106="",G106="",H106="",I106="",J106&lt;&gt;"Confirmado"),"Completar / revisar","Revisado"))</x:f>
      </x:c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</x:row>
    <x:row r="107" ht="23" customHeight="1">
      <x:c r="A107" s="11"/>
      <x:c r="B107" s="11"/>
      <x:c r="C107" s="11"/>
      <x:c r="D107" s="13"/>
      <x:c r="E107" s="14"/>
      <x:c r="F107" s="11"/>
      <x:c r="G107" s="11"/>
      <x:c r="H107" s="11"/>
      <x:c r="I107" s="11"/>
      <x:c r="J107" s="11"/>
      <x:c r="K107" s="11"/>
      <x:c r="L107" s="12" t="str">
        <x:f>IF(COUNTA(A107:K107)=0,"",IF(OR(A107="",OR(ISNUMBER(FIND("*",A107)),ISNUMBER(FIND("?",A107))),COUNTIFS('Provisiones'!$A$8:$A$107,A107)&lt;&gt;1,NOT(COUNTIFS('Instrucciones'!$A$15:$A$24,B107)=1),NOT(OR(C107="Provisión",C107="Suplido")),NOT(ISNUMBER(D107)),NOT(ISNUMBER(E107)),F107="",G107="",H107="",I107="",J107&lt;&gt;"Confirmado"),"Completar / revisar","Revisado"))</x:f>
      </x:c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</x:row>
  </x:sheetData>
  <x:conditionalFormatting sqref="L8:L107">
    <x:cfRule type="expression" dxfId="12" priority="1">
      <x:formula>AND(L8&lt;&gt;"",L8&lt;&gt;"Revisado")</x:formula>
    </x:cfRule>
  </x:conditionalFormatting>
  <x:dataValidations count="2">
    <x:dataValidation type="list" sqref="C8:C107">
      <x:formula1>"Provisión,Suplido,Pendiente"</x:formula1>
    </x:dataValidation>
    <x:dataValidation type="list" sqref="J8:J107">
      <x:formula1>"Pendiente,Confirmado"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a555ffec2bb464c"/>
  </x:tableParts>
</x:worksheet>
</file>

<file path=xl/worksheets/sheet8.xml><?xml version="1.0" encoding="utf-8"?>
<x:worksheet xmlns:x="http://schemas.openxmlformats.org/spreadsheetml/2006/main">
  <x:sheetPr>
    <x:tabColor rgb="FF85949D"/>
  </x:sheetPr>
  <x:sheetViews>
    <x:sheetView showGridLines="0" workbookViewId="0"/>
  </x:sheetViews>
  <x:sheetFormatPr defaultRowHeight="15"/>
  <x:cols>
    <x:col min="1" max="1" width="34" hidden="0" customWidth="1"/>
    <x:col min="2" max="2" width="3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3" t="str">
        <x:v>Instrucciones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3" customHeight="1">
      <x:c r="A5" s="2" t="str">
        <x:v>Ejercicio resumen</x:v>
      </x:c>
      <x:c r="B5" s="9" t="n">
        <x:v>2026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23" customHeight="1">
      <x:c r="A6" s="2" t="str">
        <x:v>Actividad resumen</x:v>
      </x:c>
      <x:c r="B6" s="9" t="str">
        <x:v>Todas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23" customHeight="1">
      <x:c r="A7" s="2" t="str">
        <x:v>Criterio IRPF</x:v>
      </x:c>
      <x:c r="B7" s="9" t="str">
        <x:v>Devengo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</x:row>
    <x:row r="8" ht="23" customHeight="1">
      <x:c r="A8" s="2" t="str">
        <x:v>Criterio IVA</x:v>
      </x:c>
      <x:c r="B8" s="9" t="str">
        <x:v>General confirmado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</x:row>
    <x:row r="9" ht="23" customHeight="1">
      <x:c r="A9" s="2" t="str">
        <x:v>Versión</x:v>
      </x:c>
      <x:c r="B9" s="2" t="str">
        <x:v>1.0.2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</x:row>
    <x:row r="10" ht="23" customHeight="1">
      <x:c r="A10" s="2" t="str">
        <x:v>Fuentes revisadas</x:v>
      </x:c>
      <x:c r="B10" s="2" t="str">
        <x:v>27/09/2026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</x:row>
    <x:row r="11" ht="23" customHeight="1">
      <x:c r="A11" s="2" t="str">
        <x:v>Ámbito</x:v>
      </x:c>
      <x:c r="B11" s="2" t="str">
        <x:v>Común, IVA península/Baleares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</x:row>
    <x:row r="12" ht="23" customHeight="1">
      <x:c r="A12" s="2" t="str">
        <x:v>Configuración</x:v>
      </x:c>
      <x:c r="B12" s="2" t="str">
        <x:f>IF(ISNUMBER(B5),IF(AND(B5&gt;=2026,B5&lt;=2027,INT(B5)=B5,OR(B6="Todas",COUNTIFS(A15:A24,B6)=1)),"Revisado","Revisar ejercicio / actividad"),"Revisar ejercicio / actividad")</x:f>
        <x:v>Revisado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30" customHeight="1">
      <x:c r="A14" s="6" t="str">
        <x:v>Actividad ID</x:v>
      </x:c>
      <x:c r="B14" s="6" t="str">
        <x:v>Descripción</x:v>
      </x:c>
      <x:c r="C14" s="6" t="str">
        <x:v>Tipo actividad</x:v>
      </x:c>
      <x:c r="D14" s="6" t="str">
        <x:v>IAE aportado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23" customHeight="1">
      <x:c r="A15" s="9" t="str">
        <x:v>ACT1</x:v>
      </x:c>
      <x:c r="B15" s="9" t="str">
        <x:v>Consultoría ficticia</x:v>
      </x:c>
      <x:c r="C15" s="9" t="str">
        <x:v>Profesional</x:v>
      </x:c>
      <x:c r="D15" s="9" t="str">
        <x:v>Ejemplo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</x:row>
    <x:row r="16" ht="23" customHeight="1">
      <x:c r="A16" s="9" t="str">
        <x:v>ACT2</x:v>
      </x:c>
      <x:c r="B16" s="9" t="str">
        <x:v>Venta ficticia</x:v>
      </x:c>
      <x:c r="C16" s="9" t="str">
        <x:v>Empresarial</x:v>
      </x:c>
      <x:c r="D16" s="9" t="str">
        <x:v>Ejemplo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</x:row>
    <x:row r="17" ht="23" customHeight="1">
      <x:c r="A17" s="9"/>
      <x:c r="B17" s="9"/>
      <x:c r="C17" s="9"/>
      <x:c r="D17" s="9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</x:row>
    <x:row r="18" ht="23" customHeight="1">
      <x:c r="A18" s="9"/>
      <x:c r="B18" s="9"/>
      <x:c r="C18" s="9"/>
      <x:c r="D18" s="9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</x:row>
    <x:row r="19" ht="23" customHeight="1">
      <x:c r="A19" s="9"/>
      <x:c r="B19" s="9"/>
      <x:c r="C19" s="9"/>
      <x:c r="D19" s="9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23" customHeight="1">
      <x:c r="A20" s="9"/>
      <x:c r="B20" s="9"/>
      <x:c r="C20" s="9"/>
      <x:c r="D20" s="9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  <x:row r="21" ht="23" customHeight="1">
      <x:c r="A21" s="9"/>
      <x:c r="B21" s="9"/>
      <x:c r="C21" s="9"/>
      <x:c r="D21" s="9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23" customHeight="1">
      <x:c r="A22" s="9"/>
      <x:c r="B22" s="9"/>
      <x:c r="C22" s="9"/>
      <x:c r="D22" s="9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23" customHeight="1">
      <x:c r="A23" s="9"/>
      <x:c r="B23" s="9"/>
      <x:c r="C23" s="9"/>
      <x:c r="D23" s="9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23" customHeight="1">
      <x:c r="A24" s="9"/>
      <x:c r="B24" s="9"/>
      <x:c r="C24" s="9"/>
      <x:c r="D24" s="9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25" customHeight="1">
      <x:c r="A27" s="2" t="str">
        <x:v>Uso: registra una vez cada documento. Añade sus líneas y después los cobros o pagos vinculados por ID.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5" customHeight="1">
      <x:c r="A28" s="2" t="str">
        <x:v>Los ID son texto estable, únicos y sin * ni ?. Ordenar la tabla completa no cambia los vínculos.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5" customHeight="1">
      <x:c r="A29" s="2" t="str">
        <x:v>El mismo documento puede tener varias líneas. No repitas el importe íntegro en cada una.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5" customHeight="1">
      <x:c r="A30" s="2" t="str">
        <x:v>Revisión Confirmado significa que tú has revisado datos y tratamiento; no es validación fiscal de Finlai.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25" customHeight="1">
      <x:c r="A31" s="2" t="str">
        <x:v>Calcular IVA solo aplica a la rama Ordinario. Introduce el tipo que corresponda; no se elige por actividad.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25" customHeight="1">
      <x:c r="A32" s="2" t="str">
        <x:v>Documento usa la cuota real registrada. Diferencias de cuota y signos necesitan explicación en Notas.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25" customHeight="1">
      <x:c r="A33" s="2" t="str">
        <x:v>Escribe base sujeta, tipo e importe de retención por separado. Cero explícito cuando no procede.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25" customHeight="1">
      <x:c r="A34" s="2" t="str">
        <x:v>Exenta y No sujeta requieren motivo, sin tipo de IVA. Para esas ramas introduce el total de línea manual.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25" customHeight="1">
      <x:c r="A35" s="2" t="str">
        <x:v>Ingreso/gasto IRPF e IVA deducible son datos revisados. No se rellenan desde el pago ni se decide deducibilidad.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25" customHeight="1">
      <x:c r="A36" s="2" t="str">
        <x:v>Marca Bien inversión y deja el gasto corriente a cero. Bienes calcula una cuota solo en el caso confirmado.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25" customHeight="1">
      <x:c r="A37" s="2" t="str">
        <x:v>Las cuotas de Bienes no se suman automáticamente al gasto: evita duplicarlas al registrar el gasto revisado.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25" customHeight="1">
      <x:c r="A38" s="2" t="str">
        <x:v>Devengo usa Fecha devengo IRPF. Cobros/pagos usa IRPF cobros: introduce importes y fechas revisados, no bruto cobrado.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25" customHeight="1">
      <x:c r="A39" s="2" t="str">
        <x:v>Elegir un criterio aquí no ejerce una opción tributaria. IRPF y RECC son opciones distintas con requisitos propios.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25" customHeight="1">
      <x:c r="A40" s="2" t="str">
        <x:v>RECC: el resumen IVA queda pendiente. La plantilla no reparte cuotas parciales ni determina el devengo o su fecha límite.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25" customHeight="1">
      <x:c r="A41" s="2" t="str">
        <x:v>Rectificativas: nuevo ID, vínculo al original y signos correctos. No borres el documento original.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25" customHeight="1">
      <x:c r="A42" s="2" t="str">
        <x:v>Anticipo: vincula la factura final. Resta las bases/cuotas ya facturadas, no registres otra vez el total previo.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  <x:row r="43" ht="25" customHeight="1">
      <x:c r="A43" s="2" t="str">
        <x:v>Caja usa importes EUR con signo. Un reembolso lleva signo negativo en el mismo sentido Ingreso/Gasto.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</x:row>
    <x:row r="44" ht="25" customHeight="1">
      <x:c r="A44" s="2" t="str">
        <x:v>Divisa: conserva moneda, importe original y referencia de conversión. No se consulta ningún cambio externo.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</x:row>
    <x:row r="45" ht="25" customHeight="1">
      <x:c r="A45" s="2" t="str">
        <x:v>Provisiones y suplidos quedan fuera del resumen fiscal. Confirma la naturaleza y conserva el justificante.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</x:row>
    <x:row r="46" ht="25" customHeight="1">
      <x:c r="A46" s="2" t="str">
        <x:v>Para empezar de cero, guarda copia y borra solo las celdas amarillas de las tablas. Conserva encabezados y fórmulas.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</x:row>
    <x:row r="47" ht="25" customHeight="1">
      <x:c r="A47" s="2" t="str">
        <x:v>En Instrucciones conserva versión/fuentes y rellena ejercicio, criterios y actividades. No dejes ID antiguos con datos nuevos.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</x:row>
    <x:row r="48" ht="25" customHeight="1">
      <x:c r="A48" s="2" t="str">
        <x:v>Capacidad: 100 filas por tabla, hasta la 107. Superarla requiere ampliar los rangos y comprobar las fórmulas.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</x:row>
    <x:row r="49" ht="25" customHeight="1">
      <x:c r="A49" s="2" t="str">
        <x:v>Los resúmenes son sumas de registros revisados, no declaración, resultado del modelo 130/303, renta ni saldo bancario.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</x:row>
    <x:row r="50" ht="25" customHeight="1">
      <x:c r="A50" s="2" t="str">
        <x:v>Sin macros, conexiones o envío de datos. El fichero contiene información que tú guardas localmente: cuida las copias.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</x:row>
    <x:row r="51" ht="25" customHeight="1">
      <x:c r="A51" s="2" t="str">
        <x:v>No es libro oficial ni fichero importable AEAT. Finlai no presta servicio en País Vasco/Navarra. No calcula IGIC/IPSI.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</x:row>
    <x:row r="52" ht="25" customHeight="1">
      <x:c r="A52" s="2" t="str">
        <x:v>Fuentes: Orden HAC/773/2019, arts. 1–12; RIRPF, arts. 7 y 68; LIVA, art. 75.Dos; formato AEAT V.18.02.2026.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</x:row>
    <x:row r="53" ht="25" customHeight="1">
      <x:c r="A53" s="2" t="str">
        <x:v>https://www.boe.es/buscar/act.php?id=BOE-A-2019-10487</x:v>
      </x:c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</x:row>
    <x:row r="54" ht="25" customHeight="1">
      <x:c r="A54" s="2" t="str">
        <x:v>https://www.boe.es/buscar/act.php?id=BOE-A-2007-6820#a7</x:v>
      </x:c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</x:row>
    <x:row r="55" ht="25" customHeight="1">
      <x:c r="A55" s="2" t="str">
        <x:v>https://sede.agenciatributaria.gob.es/static_files/AEAT/LSI.xlsx</x:v>
      </x:c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</x:row>
    <x:row r="59" ht="48" customHeight="1">
      <x:c r="A59" s="24" t="str">
        <x:v>Uso en pantalla. Esta versión no está preparada para imprimir el libro completo.</x:v>
      </x:c>
      <x:c r="B59" s="24"/>
      <x:c r="C59" s="24"/>
      <x:c r="D59" s="24"/>
      <x:c r="E59" s="24"/>
      <x:c r="F59" s="24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</x:row>
    <x:row r="60" ht="48" customHeight="1">
      <x:c r="A60" s="26" t="str">
        <x:v>La impresión o exportación a PDF puede separar identificadores y totales y recortar avisos.</x:v>
      </x:c>
      <x:c r="B60" s="26"/>
      <x:c r="C60" s="26"/>
      <x:c r="D60" s="26"/>
      <x:c r="E60" s="26"/>
      <x:c r="F60" s="26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</x:row>
    <x:row r="61" ht="48" customHeight="1">
      <x:c r="A61" s="26" t="str">
        <x:v>Si necesitas una copia impresa, trabaja sobre una copia, selecciona solo los datos necesarios y configura el área y la orientación de impresión.</x:v>
      </x:c>
      <x:c r="B61" s="26"/>
      <x:c r="C61" s="26"/>
      <x:c r="D61" s="26"/>
      <x:c r="E61" s="26"/>
      <x:c r="F61" s="26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</x:row>
    <x:row r="62" ht="48" customHeight="1">
      <x:c r="A62" s="26" t="str">
        <x:v>Revisa todas las páginas en la vista previa: cada importe debe conservar su período o ID, y los avisos deben leerse completos.</x:v>
      </x:c>
      <x:c r="B62" s="26"/>
      <x:c r="C62" s="26"/>
      <x:c r="D62" s="26"/>
      <x:c r="E62" s="26"/>
      <x:c r="F62" s="26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</x:row>
    <x:row r="63" ht="48" customHeight="1">
      <x:c r="A63" s="26" t="str">
        <x:v>No reduzcas toda la tabla a una página si queda ilegible. Si no puedes conservar ese contexto, comparte el XLSX de forma segura en lugar de ese PDF.</x:v>
      </x:c>
      <x:c r="B63" s="26"/>
      <x:c r="C63" s="26"/>
      <x:c r="D63" s="26"/>
      <x:c r="E63" s="26"/>
      <x:c r="F63" s="26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</x:row>
  </x:sheetData>
  <x:mergeCells>
    <x:mergeCell ref="A59:F59"/>
    <x:mergeCell ref="A60:F60"/>
    <x:mergeCell ref="A61:F61"/>
    <x:mergeCell ref="A62:F62"/>
    <x:mergeCell ref="A63:F63"/>
  </x:mergeCells>
  <x:dataValidations count="3">
    <x:dataValidation type="whole" operator="between" sqref="B5">
      <x:formula1>2026</x:formula1>
      <x:formula2>2027</x:formula2>
    </x:dataValidation>
    <x:dataValidation type="list" sqref="B7">
      <x:formula1>"Devengo,Cobros/pagos confirmado,Pendiente"</x:formula1>
    </x:dataValidation>
    <x:dataValidation type="list" sqref="B8">
      <x:formula1>"General confirmado,RECC confirmado,Pendiente"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6" hidden="0" customWidth="1"/>
    <x:col min="3" max="3" width="9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3" t="str">
        <x:v>Ejemplos</x:v>
      </x:c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40" customHeight="1">
      <x:c r="A5" s="7" t="str">
        <x:v>Ejemplo</x:v>
      </x:c>
      <x:c r="B5" s="7" t="str">
        <x:v>Dónde mirarlo</x:v>
      </x:c>
      <x:c r="C5" s="7" t="str">
        <x:v>Qué comprobar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40" customHeight="1">
      <x:c r="A6" s="20" t="str">
        <x:v>Profesional 1.000 +210 −150</x:v>
      </x:c>
      <x:c r="B6" s="20" t="str">
        <x:v>D1 / L1</x:v>
      </x:c>
      <x:c r="C6" s="20" t="str">
        <x:v>1.060 a cobrar. Ingreso IRPF de 1.000, IVA de 210 y retención de 150, separados.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40" customHeight="1">
      <x:c r="A7" s="20" t="str">
        <x:v>Cobro parcial y año cruzado</x:v>
      </x:c>
      <x:c r="B7" s="20" t="str">
        <x:v>C1 y C2</x:v>
      </x:c>
      <x:c r="C7" s="20" t="str">
        <x:v>Caja 2026: 500; caja 2027: 560. Borrar C2 deja 560 pendientes.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</x:row>
    <x:row r="8" ht="40" customHeight="1">
      <x:c r="A8" s="20" t="str">
        <x:v>Dos tipos de IVA</x:v>
      </x:c>
      <x:c r="B8" s="20" t="str">
        <x:v>D2 / L2A y L2B</x:v>
      </x:c>
      <x:c r="C8" s="20" t="str">
        <x:v>100 + 21 y 50 + 5. Total del documento: 176, contado una sola vez.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</x:row>
    <x:row r="9" ht="40" customHeight="1">
      <x:c r="A9" s="20" t="str">
        <x:v>Gasto revisado del ejemplo</x:v>
      </x:c>
      <x:c r="B9" s="20" t="str">
        <x:v>D3 / L3</x:v>
      </x:c>
      <x:c r="C9" s="20" t="str">
        <x:v>Gasto IRPF de 100 e IVA deducible de 21: supuestos revisados, no deducción automática.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</x:row>
    <x:row r="10" ht="40" customHeight="1">
      <x:c r="A10" s="20" t="str">
        <x:v>Rectificativa por diferencias</x:v>
      </x:c>
      <x:c r="B10" s="20" t="str">
        <x:v>D4 y R4</x:v>
      </x:c>
      <x:c r="C10" s="20" t="str">
        <x:v>Base: 500 − 100 = 400. IVA: 105 − 21 = 84. Total: 605 − 121 = 484.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</x:row>
    <x:row r="11" ht="40" customHeight="1">
      <x:c r="A11" s="20" t="str">
        <x:v>Equipo sin método confirmado</x:v>
      </x:c>
      <x:c r="B11" s="20" t="str">
        <x:v>D5 / L5 / B1</x:v>
      </x:c>
      <x:c r="C11" s="20" t="str">
        <x:v>Gasto corriente: 0; adquisición: 1.200. Amortización pendiente, no cero aprobado.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</x:row>
    <x:row r="12" ht="40" customHeight="1">
      <x:c r="A12" s="20" t="str">
        <x:v>Anticipo interior ordinario</x:v>
      </x:c>
      <x:c r="B12" s="20" t="str">
        <x:v>A6 y F6</x:v>
      </x:c>
      <x:c r="C12" s="20" t="str">
        <x:v>200 + 42 y resto de 300 + 63. Ingreso IRPF del servicio: 500 al finalizar; no sumar otra vez el anticipo.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</x:row>
    <x:row r="13" ht="40" customHeight="1">
      <x:c r="A13" s="20" t="str">
        <x:v>Documento no revisado</x:v>
      </x:c>
      <x:c r="B13" s="20" t="str">
        <x:v>P7 / LP7</x:v>
      </x:c>
      <x:c r="C13" s="20" t="str">
        <x:v>121 brutos pendientes, fuera de las sumas fiscales revisadas.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40" customHeight="1">
      <x:c r="A14" s="20" t="str">
        <x:v>IRPF con opción por caja</x:v>
      </x:c>
      <x:c r="B14" s="20" t="str">
        <x:v>IRPF cobros</x:v>
      </x:c>
      <x:c r="C14" s="20" t="str">
        <x:v>Introduce importes fiscales revisados. No se divide 1.000 entre 1.060 automáticamente.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40" customHeight="1">
      <x:c r="A15" s="20" t="str">
        <x:v>Sin IVA deducible</x:v>
      </x:c>
      <x:c r="B15" s="20" t="str">
        <x:v>L3, columna P</x:v>
      </x:c>
      <x:c r="C15" s="20" t="str">
        <x:v>Cambiar 21 por 0 deja el IVA deducible a cero y no cambia el gasto IRPF introducido.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</x:row>
    <x:row r="16" ht="40" customHeight="1">
      <x:c r="A16" s="20" t="str">
        <x:v>Tolerancia de caja</x:v>
      </x:c>
      <x:c r="B16" s="20" t="str">
        <x:v>C3, importe 120,99</x:v>
      </x:c>
      <x:c r="C16" s="20" t="str">
        <x:v>Queda 0,01 visible y cerrado por tolerancia; no desaparece ese céntimo.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</x:row>
    <x:row r="17" ht="40" customHeight="1">
      <x:c r="A17" s="20" t="str">
        <x:v>Cobro o pago excesivo</x:v>
      </x:c>
      <x:c r="B17" s="20" t="str">
        <x:v>C3, importe 130</x:v>
      </x:c>
      <x:c r="C17" s="20" t="str">
        <x:v>Quedan −9 pendientes visibles, con aviso de exceso.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</x:row>
    <x:row r="18" ht="40" customHeight="1">
      <x:c r="A18" s="20" t="str">
        <x:v>Una fila nueva</x:v>
      </x:c>
      <x:c r="B18" s="20" t="str">
        <x:v>Filas hasta 107</x:v>
      </x:c>
      <x:c r="C18" s="20" t="str">
        <x:v>Rellena entradas amarillas completas hasta la fila 107; no reutilices un ID de ejemplo.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</x:row>
    <x:row r="19" ht="40" customHeight="1">
      <x:c r="A19" s="20" t="str">
        <x:v>Reiniciar</x:v>
      </x:c>
      <x:c r="B19" s="20" t="str">
        <x:v>Instrucciones</x:v>
      </x:c>
      <x:c r="C19" s="20" t="str">
        <x:v>Borra entradas amarillas y actividades ficticias, no fórmulas. Guarda antes una copia.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2"/>
    </x:row>
  </x:sheetData>
  <x:pageMargins left="0.7" right="0.7" top="0.75" bottom="0.75" header="0.3" footer="0.3"/>
</x:worksheet>
</file>